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135" windowHeight="7830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πιν.11'!$A$1:$AA$24</definedName>
    <definedName name="_xlnm.Print_Area" localSheetId="2">'οικονομική πιν.12'!$A$1:$AA$22</definedName>
    <definedName name="_xlnm.Print_Area" localSheetId="3">'οικονομική πιν.13'!$A$1:$AA$19</definedName>
    <definedName name="_xlnm.Print_Area" localSheetId="4">πιν.14!$A$1:$N$19</definedName>
    <definedName name="_xlnm.Print_Area" localSheetId="5">πιν.15!$B$2:$N$49</definedName>
  </definedNames>
  <calcPr calcId="145621"/>
</workbook>
</file>

<file path=xl/calcChain.xml><?xml version="1.0" encoding="utf-8"?>
<calcChain xmlns="http://schemas.openxmlformats.org/spreadsheetml/2006/main">
  <c r="L9" i="11" l="1"/>
  <c r="L12" i="11"/>
  <c r="L13" i="11"/>
  <c r="L14" i="11"/>
  <c r="L15" i="11"/>
  <c r="L16" i="11"/>
  <c r="L19" i="11"/>
  <c r="L20" i="11"/>
  <c r="L21" i="11"/>
  <c r="L22" i="11"/>
  <c r="L23" i="11"/>
  <c r="L24" i="11"/>
  <c r="L27" i="11"/>
  <c r="L29" i="11"/>
  <c r="L30" i="11"/>
  <c r="L32" i="11"/>
  <c r="L34" i="11"/>
  <c r="L36" i="11"/>
  <c r="L39" i="11"/>
  <c r="L41" i="11"/>
  <c r="J40" i="11"/>
  <c r="J41" i="11"/>
  <c r="J42" i="11"/>
  <c r="J34" i="11"/>
  <c r="J35" i="11"/>
  <c r="J36" i="11"/>
  <c r="J9" i="11"/>
  <c r="J11" i="11"/>
  <c r="J12" i="11"/>
  <c r="J13" i="11"/>
  <c r="J15" i="11"/>
  <c r="J16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H9" i="11"/>
  <c r="H12" i="11"/>
  <c r="H13" i="11"/>
  <c r="H19" i="11"/>
  <c r="H22" i="11"/>
  <c r="H24" i="11"/>
  <c r="H34" i="11"/>
  <c r="H36" i="11"/>
  <c r="H41" i="11"/>
  <c r="H44" i="11"/>
  <c r="F9" i="11"/>
  <c r="F12" i="11"/>
  <c r="F13" i="11"/>
  <c r="F15" i="11"/>
  <c r="F16" i="11"/>
  <c r="F17" i="11"/>
  <c r="F19" i="11"/>
  <c r="F21" i="11"/>
  <c r="F22" i="11"/>
  <c r="F23" i="11"/>
  <c r="F24" i="11"/>
  <c r="F25" i="11"/>
  <c r="F27" i="11"/>
  <c r="F29" i="11"/>
  <c r="F33" i="11"/>
  <c r="F34" i="11"/>
  <c r="F36" i="11"/>
  <c r="F40" i="11"/>
  <c r="F41" i="11"/>
  <c r="F44" i="11"/>
  <c r="F45" i="11"/>
  <c r="F46" i="11"/>
  <c r="D41" i="11"/>
  <c r="D43" i="11"/>
  <c r="D47" i="11"/>
  <c r="D37" i="11"/>
  <c r="D29" i="11"/>
  <c r="D21" i="11"/>
  <c r="D22" i="11"/>
  <c r="D13" i="11"/>
  <c r="D14" i="11"/>
  <c r="N40" i="11"/>
  <c r="N41" i="11"/>
  <c r="N42" i="11"/>
  <c r="N43" i="11"/>
  <c r="N44" i="11"/>
  <c r="N45" i="11"/>
  <c r="N46" i="11"/>
  <c r="N47" i="11"/>
  <c r="M7" i="11"/>
  <c r="M8" i="11"/>
  <c r="M9" i="11"/>
  <c r="M48" i="11" s="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K48" i="11"/>
  <c r="I48" i="11"/>
  <c r="G48" i="11"/>
  <c r="E48" i="11"/>
  <c r="C48" i="11"/>
  <c r="H19" i="7"/>
  <c r="H18" i="7"/>
  <c r="H17" i="7"/>
  <c r="H16" i="7"/>
  <c r="H15" i="7"/>
  <c r="H14" i="7"/>
  <c r="E19" i="7"/>
  <c r="F17" i="7" s="1"/>
  <c r="G15" i="7"/>
  <c r="G16" i="7"/>
  <c r="G17" i="7"/>
  <c r="G18" i="7"/>
  <c r="G19" i="7"/>
  <c r="G14" i="7"/>
  <c r="D18" i="7"/>
  <c r="D17" i="7"/>
  <c r="D16" i="7"/>
  <c r="D15" i="7"/>
  <c r="C19" i="7"/>
  <c r="D14" i="7" s="1"/>
  <c r="F19" i="7"/>
  <c r="F18" i="7"/>
  <c r="F16" i="7"/>
  <c r="F15" i="7"/>
  <c r="F14" i="7"/>
  <c r="W19" i="9" l="1"/>
  <c r="X15" i="9" s="1"/>
  <c r="Y18" i="9"/>
  <c r="Z18" i="9" s="1"/>
  <c r="Y17" i="9"/>
  <c r="Z17" i="9" s="1"/>
  <c r="Y16" i="9"/>
  <c r="Z16" i="9" s="1"/>
  <c r="Y15" i="9"/>
  <c r="Z15" i="9" s="1"/>
  <c r="Y14" i="9"/>
  <c r="Z14" i="9" s="1"/>
  <c r="Y13" i="9"/>
  <c r="Z13" i="9" s="1"/>
  <c r="Y12" i="9"/>
  <c r="Z12" i="9" s="1"/>
  <c r="X12" i="9"/>
  <c r="Y11" i="9"/>
  <c r="Z11" i="9" s="1"/>
  <c r="Y10" i="9"/>
  <c r="Z10" i="9" s="1"/>
  <c r="X10" i="9"/>
  <c r="Y9" i="9"/>
  <c r="Z9" i="9" s="1"/>
  <c r="Y8" i="9"/>
  <c r="Z8" i="9" s="1"/>
  <c r="Y7" i="9"/>
  <c r="Z7" i="9" s="1"/>
  <c r="Y6" i="9"/>
  <c r="Z6" i="9" s="1"/>
  <c r="X17" i="9" l="1"/>
  <c r="X7" i="9"/>
  <c r="X14" i="9"/>
  <c r="X16" i="9"/>
  <c r="X19" i="9"/>
  <c r="X9" i="9"/>
  <c r="X11" i="9"/>
  <c r="X18" i="9"/>
  <c r="X6" i="9"/>
  <c r="X8" i="9"/>
  <c r="X13" i="9"/>
  <c r="S19" i="9"/>
  <c r="T19" i="9" s="1"/>
  <c r="U18" i="9"/>
  <c r="V18" i="9" s="1"/>
  <c r="U17" i="9"/>
  <c r="V17" i="9" s="1"/>
  <c r="U16" i="9"/>
  <c r="V16" i="9" s="1"/>
  <c r="T16" i="9"/>
  <c r="U15" i="9"/>
  <c r="V15" i="9" s="1"/>
  <c r="U14" i="9"/>
  <c r="V14" i="9" s="1"/>
  <c r="U13" i="9"/>
  <c r="V13" i="9" s="1"/>
  <c r="U12" i="9"/>
  <c r="V12" i="9" s="1"/>
  <c r="U11" i="9"/>
  <c r="V11" i="9" s="1"/>
  <c r="T11" i="9"/>
  <c r="U10" i="9"/>
  <c r="V10" i="9" s="1"/>
  <c r="U9" i="9"/>
  <c r="V9" i="9" s="1"/>
  <c r="U8" i="9"/>
  <c r="V8" i="9" s="1"/>
  <c r="T8" i="9"/>
  <c r="U7" i="9"/>
  <c r="V7" i="9" s="1"/>
  <c r="U6" i="9"/>
  <c r="V6" i="9" s="1"/>
  <c r="T7" i="9" l="1"/>
  <c r="T12" i="9"/>
  <c r="T15" i="9"/>
  <c r="Y19" i="9"/>
  <c r="Z19" i="9" s="1"/>
  <c r="T9" i="9"/>
  <c r="T13" i="9"/>
  <c r="T17" i="9"/>
  <c r="T6" i="9"/>
  <c r="T10" i="9"/>
  <c r="T14" i="9"/>
  <c r="T18" i="9"/>
  <c r="O19" i="9"/>
  <c r="P7" i="9" s="1"/>
  <c r="Q18" i="9"/>
  <c r="R18" i="9" s="1"/>
  <c r="Q17" i="9"/>
  <c r="R17" i="9" s="1"/>
  <c r="Q16" i="9"/>
  <c r="R16" i="9" s="1"/>
  <c r="Q15" i="9"/>
  <c r="R15" i="9" s="1"/>
  <c r="Q14" i="9"/>
  <c r="R14" i="9" s="1"/>
  <c r="Q13" i="9"/>
  <c r="R13" i="9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6" i="9"/>
  <c r="R6" i="9" s="1"/>
  <c r="U19" i="9" l="1"/>
  <c r="V19" i="9" s="1"/>
  <c r="P13" i="9"/>
  <c r="P11" i="9"/>
  <c r="P9" i="9"/>
  <c r="P17" i="9"/>
  <c r="P15" i="9"/>
  <c r="P6" i="9"/>
  <c r="P8" i="9"/>
  <c r="P19" i="9"/>
  <c r="P10" i="9"/>
  <c r="P12" i="9"/>
  <c r="P14" i="9"/>
  <c r="P16" i="9"/>
  <c r="P18" i="9"/>
  <c r="L7" i="11" l="1"/>
  <c r="D35" i="11"/>
  <c r="D31" i="11"/>
  <c r="D19" i="11"/>
  <c r="D20" i="11"/>
  <c r="D27" i="11"/>
  <c r="D36" i="11"/>
  <c r="D17" i="11"/>
  <c r="D33" i="11"/>
  <c r="D38" i="11"/>
  <c r="D23" i="11"/>
  <c r="D34" i="11"/>
  <c r="D39" i="11"/>
  <c r="D9" i="11"/>
  <c r="D6" i="11"/>
  <c r="J38" i="11"/>
  <c r="J39" i="11"/>
  <c r="J37" i="11"/>
  <c r="F7" i="11"/>
  <c r="H8" i="11"/>
  <c r="K19" i="9"/>
  <c r="Q19" i="9" s="1"/>
  <c r="R19" i="9" s="1"/>
  <c r="M18" i="9"/>
  <c r="N18" i="9" s="1"/>
  <c r="M17" i="9"/>
  <c r="N17" i="9" s="1"/>
  <c r="M16" i="9"/>
  <c r="N16" i="9" s="1"/>
  <c r="M15" i="9"/>
  <c r="N15" i="9" s="1"/>
  <c r="L15" i="9"/>
  <c r="M14" i="9"/>
  <c r="N14" i="9" s="1"/>
  <c r="M13" i="9"/>
  <c r="N13" i="9" s="1"/>
  <c r="L13" i="9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L7" i="9" l="1"/>
  <c r="L11" i="9"/>
  <c r="L9" i="9"/>
  <c r="L17" i="9"/>
  <c r="L19" i="9"/>
  <c r="L6" i="9"/>
  <c r="L8" i="9"/>
  <c r="L10" i="9"/>
  <c r="L12" i="9"/>
  <c r="L14" i="9"/>
  <c r="L16" i="9"/>
  <c r="L18" i="9"/>
  <c r="G19" i="9"/>
  <c r="H11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M6" i="11"/>
  <c r="V10" i="1"/>
  <c r="W10" i="1" s="1"/>
  <c r="N10" i="1"/>
  <c r="O10" i="1" s="1"/>
  <c r="U20" i="1"/>
  <c r="E20" i="1"/>
  <c r="Q20" i="1"/>
  <c r="I20" i="1"/>
  <c r="M20" i="1"/>
  <c r="T20" i="1"/>
  <c r="P20" i="1"/>
  <c r="R20" i="1" s="1"/>
  <c r="S20" i="1" s="1"/>
  <c r="L20" i="1"/>
  <c r="H20" i="1"/>
  <c r="D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P20" i="8"/>
  <c r="H20" i="8"/>
  <c r="L20" i="8"/>
  <c r="D20" i="8"/>
  <c r="S20" i="8"/>
  <c r="O20" i="8"/>
  <c r="K20" i="8"/>
  <c r="M20" i="8" s="1"/>
  <c r="N20" i="8" s="1"/>
  <c r="G20" i="8"/>
  <c r="C20" i="8"/>
  <c r="J18" i="10"/>
  <c r="K15" i="10" s="1"/>
  <c r="B18" i="10"/>
  <c r="C11" i="10" s="1"/>
  <c r="H18" i="10"/>
  <c r="I15" i="10" s="1"/>
  <c r="D18" i="10"/>
  <c r="E10" i="10" s="1"/>
  <c r="F18" i="10"/>
  <c r="G15" i="10" s="1"/>
  <c r="X10" i="1"/>
  <c r="X9" i="8"/>
  <c r="W9" i="8"/>
  <c r="W10" i="8"/>
  <c r="W11" i="8"/>
  <c r="W12" i="8"/>
  <c r="W13" i="8"/>
  <c r="W14" i="8"/>
  <c r="W15" i="8"/>
  <c r="W16" i="8"/>
  <c r="W17" i="8"/>
  <c r="W18" i="8"/>
  <c r="W19" i="8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 s="1"/>
  <c r="V8" i="1"/>
  <c r="W8" i="1" s="1"/>
  <c r="X8" i="1"/>
  <c r="Y8" i="1"/>
  <c r="F9" i="1"/>
  <c r="G9" i="1" s="1"/>
  <c r="J9" i="1"/>
  <c r="K9" i="1" s="1"/>
  <c r="N9" i="1"/>
  <c r="O9" i="1" s="1"/>
  <c r="R9" i="1"/>
  <c r="S9" i="1" s="1"/>
  <c r="V9" i="1"/>
  <c r="W9" i="1" s="1"/>
  <c r="X9" i="1"/>
  <c r="Y9" i="1"/>
  <c r="F11" i="1"/>
  <c r="G11" i="1" s="1"/>
  <c r="J11" i="1"/>
  <c r="K11" i="1" s="1"/>
  <c r="N11" i="1"/>
  <c r="O11" i="1" s="1"/>
  <c r="R11" i="1"/>
  <c r="S11" i="1" s="1"/>
  <c r="V11" i="1"/>
  <c r="W11" i="1" s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 s="1"/>
  <c r="R14" i="1"/>
  <c r="S14" i="1" s="1"/>
  <c r="V14" i="1"/>
  <c r="W14" i="1" s="1"/>
  <c r="X14" i="1"/>
  <c r="Y14" i="1"/>
  <c r="F15" i="1"/>
  <c r="G15" i="1" s="1"/>
  <c r="J15" i="1"/>
  <c r="K15" i="1" s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 s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 s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X10" i="8"/>
  <c r="M11" i="8"/>
  <c r="N11" i="8" s="1"/>
  <c r="Q11" i="8"/>
  <c r="R11" i="8" s="1"/>
  <c r="U11" i="8"/>
  <c r="V11" i="8" s="1"/>
  <c r="X11" i="8"/>
  <c r="M12" i="8"/>
  <c r="N12" i="8" s="1"/>
  <c r="Q12" i="8"/>
  <c r="R12" i="8" s="1"/>
  <c r="U12" i="8"/>
  <c r="V12" i="8" s="1"/>
  <c r="X12" i="8"/>
  <c r="M13" i="8"/>
  <c r="N13" i="8" s="1"/>
  <c r="Q13" i="8"/>
  <c r="R13" i="8" s="1"/>
  <c r="U13" i="8"/>
  <c r="V13" i="8" s="1"/>
  <c r="X13" i="8"/>
  <c r="M14" i="8"/>
  <c r="N14" i="8" s="1"/>
  <c r="Q14" i="8"/>
  <c r="R14" i="8" s="1"/>
  <c r="U14" i="8"/>
  <c r="V14" i="8" s="1"/>
  <c r="X14" i="8"/>
  <c r="M15" i="8"/>
  <c r="N15" i="8" s="1"/>
  <c r="Q15" i="8"/>
  <c r="R15" i="8" s="1"/>
  <c r="U15" i="8"/>
  <c r="V15" i="8" s="1"/>
  <c r="X15" i="8"/>
  <c r="M16" i="8"/>
  <c r="N16" i="8" s="1"/>
  <c r="Q16" i="8"/>
  <c r="R16" i="8" s="1"/>
  <c r="U16" i="8"/>
  <c r="V16" i="8" s="1"/>
  <c r="X16" i="8"/>
  <c r="M17" i="8"/>
  <c r="N17" i="8" s="1"/>
  <c r="Q17" i="8"/>
  <c r="R17" i="8" s="1"/>
  <c r="U17" i="8"/>
  <c r="V17" i="8" s="1"/>
  <c r="X17" i="8"/>
  <c r="U18" i="8"/>
  <c r="V18" i="8" s="1"/>
  <c r="X18" i="8"/>
  <c r="M19" i="8"/>
  <c r="N19" i="8" s="1"/>
  <c r="Q19" i="8"/>
  <c r="R19" i="8" s="1"/>
  <c r="U19" i="8"/>
  <c r="V19" i="8" s="1"/>
  <c r="X19" i="8"/>
  <c r="I12" i="10"/>
  <c r="L8" i="11"/>
  <c r="I10" i="10"/>
  <c r="I14" i="10" l="1"/>
  <c r="I17" i="10"/>
  <c r="E17" i="10"/>
  <c r="E18" i="10"/>
  <c r="E12" i="10"/>
  <c r="E15" i="10"/>
  <c r="E14" i="10"/>
  <c r="G17" i="10"/>
  <c r="G14" i="10"/>
  <c r="C13" i="10"/>
  <c r="E13" i="10"/>
  <c r="E11" i="10"/>
  <c r="H16" i="9"/>
  <c r="M19" i="9"/>
  <c r="N19" i="9" s="1"/>
  <c r="Q20" i="8"/>
  <c r="R20" i="8" s="1"/>
  <c r="Y19" i="8"/>
  <c r="Z19" i="8" s="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H7" i="9"/>
  <c r="H15" i="9"/>
  <c r="H6" i="9"/>
  <c r="H10" i="9"/>
  <c r="H14" i="9"/>
  <c r="H18" i="9"/>
  <c r="H19" i="9"/>
  <c r="H9" i="9"/>
  <c r="H13" i="9"/>
  <c r="H17" i="9"/>
  <c r="I19" i="9"/>
  <c r="J19" i="9" s="1"/>
  <c r="H8" i="9"/>
  <c r="H12" i="9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Y9" i="8"/>
  <c r="Z9" i="8" s="1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Y20" i="8" s="1"/>
  <c r="Z20" i="8" s="1"/>
  <c r="D19" i="7"/>
  <c r="L48" i="11"/>
  <c r="H48" i="11"/>
  <c r="F48" i="11"/>
  <c r="D48" i="11"/>
  <c r="D10" i="11"/>
  <c r="D12" i="11"/>
  <c r="J48" i="11"/>
  <c r="K17" i="10"/>
  <c r="C14" i="10"/>
  <c r="G12" i="10"/>
  <c r="K10" i="10"/>
  <c r="C17" i="10"/>
  <c r="K13" i="10"/>
  <c r="K18" i="10"/>
  <c r="K16" i="10"/>
  <c r="L18" i="10"/>
  <c r="M17" i="10" s="1"/>
  <c r="K11" i="10"/>
  <c r="K12" i="10"/>
  <c r="I16" i="10"/>
  <c r="I11" i="10"/>
  <c r="I18" i="10"/>
  <c r="I13" i="10"/>
  <c r="G18" i="10"/>
  <c r="G11" i="10"/>
  <c r="G10" i="10"/>
  <c r="C17" i="1" l="1"/>
  <c r="C20" i="1"/>
  <c r="C18" i="1"/>
  <c r="N36" i="11"/>
  <c r="N48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6" i="11"/>
  <c r="N19" i="11"/>
  <c r="N17" i="11"/>
  <c r="N24" i="11"/>
  <c r="N29" i="11"/>
  <c r="N23" i="11"/>
  <c r="N26" i="11"/>
  <c r="N33" i="11"/>
  <c r="N9" i="11"/>
  <c r="N12" i="11"/>
  <c r="N39" i="11"/>
  <c r="N13" i="11"/>
  <c r="N15" i="11"/>
  <c r="N18" i="11"/>
  <c r="N11" i="11"/>
  <c r="N37" i="11"/>
  <c r="N35" i="11"/>
  <c r="N21" i="11"/>
  <c r="N20" i="11"/>
  <c r="N22" i="11"/>
  <c r="N27" i="11"/>
  <c r="N10" i="11"/>
  <c r="N25" i="11"/>
  <c r="N7" i="11"/>
  <c r="N34" i="11"/>
  <c r="N30" i="11"/>
  <c r="N8" i="11"/>
  <c r="N31" i="11"/>
  <c r="N6" i="11"/>
  <c r="N32" i="11"/>
  <c r="N38" i="11"/>
  <c r="N28" i="11"/>
  <c r="N14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<sst xmlns="http://schemas.openxmlformats.org/spreadsheetml/2006/main" count="278" uniqueCount="155">
  <si>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</si>
  <si>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</si>
  <si>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</si>
  <si>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</si>
  <si>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</si>
  <si>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</si>
  <si>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</si>
  <si>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</si>
  <si>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</si>
  <si>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</si>
  <si>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</si>
  <si>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</si>
  <si>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</si>
  <si>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</si>
  <si>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</si>
  <si>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</si>
  <si>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</si>
  <si>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</si>
  <si>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</si>
  <si>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</si>
  <si>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</si>
  <si>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</si>
  <si>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</si>
  <si>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</si>
  <si>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</si>
  <si>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</si>
  <si>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</si>
  <si>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</si>
  <si>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</si>
  <si>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</si>
  <si>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</si>
  <si>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</si>
  <si>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</si>
  <si>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</si>
  <si>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</si>
  <si>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</si>
  <si>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</si>
  <si>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</si>
  <si>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</si>
  <si>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</si>
  <si>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</si>
  <si>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</si>
  <si>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</si>
  <si>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</si>
  <si>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</si>
  <si>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</si>
  <si>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</si>
  <si>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</si>
  <si>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</si>
  <si>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</si>
  <si>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</si>
  <si>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</si>
  <si>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</si>
  <si>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</si>
  <si>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</si>
  <si>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</si>
  <si>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</si>
  <si>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</si>
  <si>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</si>
  <si>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</si>
  <si>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</si>
  <si>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</si>
  <si>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</si>
  <si>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</si>
  <si>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</si>
  <si>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</si>
  <si>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</si>
  <si>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</si>
  <si>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</si>
  <si>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</si>
  <si>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</si>
  <si>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</si>
  <si>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</si>
  <si>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</si>
  <si>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</si>
  <si>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</si>
  <si>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</si>
  <si>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</si>
  <si>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</si>
  <si>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</si>
  <si>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</si>
  <si>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</si>
  <si>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</si>
  <si>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</si>
  <si>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</si>
  <si>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</si>
  <si>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</si>
  <si>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</si>
  <si>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</si>
  <si>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</si>
  <si>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</si>
  <si>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</si>
  <si>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</si>
  <si>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</si>
  <si>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</si>
  <si>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</si>
  <si>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BUL</t>
  </si>
  <si>
    <t>CAN</t>
  </si>
  <si>
    <t>CYP</t>
  </si>
  <si>
    <t>CZC</t>
  </si>
  <si>
    <t>DEN</t>
  </si>
  <si>
    <t>EST</t>
  </si>
  <si>
    <t>FIN</t>
  </si>
  <si>
    <t>FRA</t>
  </si>
  <si>
    <t>GAN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</si>
  <si>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</si>
  <si>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</si>
  <si>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</si>
  <si>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</si>
  <si>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</si>
  <si>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</si>
  <si>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</si>
  <si>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</si>
  <si>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</si>
  <si>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MOL</t>
  </si>
  <si>
    <t>NET</t>
  </si>
  <si>
    <t>NOR</t>
  </si>
  <si>
    <t>POL</t>
  </si>
  <si>
    <t>ROM</t>
  </si>
  <si>
    <t>SAA</t>
  </si>
  <si>
    <t>SAF</t>
  </si>
  <si>
    <t>SER</t>
  </si>
  <si>
    <t>SLV</t>
  </si>
  <si>
    <t>SWE</t>
  </si>
  <si>
    <t>SWI</t>
  </si>
  <si>
    <t>TAN</t>
  </si>
  <si>
    <t>UKR</t>
  </si>
  <si>
    <t xml:space="preserve"> </t>
  </si>
  <si>
    <t>RUS</t>
  </si>
  <si>
    <t xml:space="preserve">               Λεμεσός</t>
  </si>
  <si>
    <t xml:space="preserve">                   ΣΥΝΟΛΟ</t>
  </si>
  <si>
    <t xml:space="preserve"> Επαρχία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</si>
  <si>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</si>
  <si>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</si>
  <si>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Φεβρουάριος 2015</t>
  </si>
  <si>
    <t>LEB</t>
  </si>
  <si>
    <t>Μάρτιος 2015</t>
  </si>
  <si>
    <t>Απρίλιος 2015</t>
  </si>
  <si>
    <t>SPA</t>
  </si>
  <si>
    <t>Μάιος 2015</t>
  </si>
  <si>
    <t>JOR</t>
  </si>
  <si>
    <t>SUD</t>
  </si>
  <si>
    <t>Ιούνιος 2015</t>
  </si>
  <si>
    <t>Ιούνιος΄15</t>
  </si>
  <si>
    <t>Ιούν.΄15</t>
  </si>
  <si>
    <t>POR</t>
  </si>
  <si>
    <t>Ιούλιος 2015</t>
  </si>
  <si>
    <t>Ιούλιος΄15</t>
  </si>
  <si>
    <t>Ιούλ.΄15</t>
  </si>
  <si>
    <t>ΠΑΝΩ ΑΠΟ 6 ΜΗΝΕΣ ΚΑΤΑ ΟΙΚΟΝΟΜΙΚΗ ΔΡΑΣΤΗΡΙΟΤΗΤΑ - Ιούνιος και Ιούλιος 2015</t>
  </si>
  <si>
    <t xml:space="preserve">      ΠΑΝΩ ΑΠΟ 6 ΜΗΝΕΣ ΚΑΤΑ ΚΟΙΝΟΤΗΤΑ ΚΑΙ ΕΠΑΡΧΙΑ -ΙΟΥΛΙΟΣ 2015</t>
  </si>
  <si>
    <t>ΕΓΓΡΑΦΗΣ ΠΑΝΩ ΑΠΟ 6 ΜΗΝΕΣ ΚΑΤΑ ΧΩΡΑ ΠΡΟΕΛΕΥΣΗΣ - Ιούλιος 2015</t>
  </si>
  <si>
    <t>BEL</t>
  </si>
  <si>
    <t>CRO</t>
  </si>
  <si>
    <t>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</si>
</sst>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9"/>
      <name val="Calibri"/>
      <family val="2"/>
    </font>
    <font>
      <b/>
      <sz val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5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21" fillId="0" borderId="3" xfId="0" applyNumberFormat="1" applyFont="1" applyFill="1" applyBorder="1" applyAlignment="1">
      <alignment horizontal="right"/>
    </xf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26" fillId="0" borderId="0" xfId="0" applyFont="1"/>
    <xf numFmtId="0" fontId="11" fillId="0" borderId="0" xfId="0" applyFont="1" applyFill="1"/>
    <xf numFmtId="0" fontId="9" fillId="0" borderId="0" xfId="0" applyFont="1"/>
    <xf numFmtId="0" fontId="27" fillId="0" borderId="0" xfId="0" applyFo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6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0" fillId="0" borderId="3" xfId="0" applyNumberFormat="1" applyBorder="1"/>
    <xf numFmtId="9" fontId="16" fillId="0" borderId="3" xfId="0" applyNumberFormat="1" applyFont="1" applyBorder="1"/>
    <xf numFmtId="1" fontId="15" fillId="0" borderId="3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164" fontId="30" fillId="0" borderId="0" xfId="0" applyNumberFormat="1" applyFont="1"/>
    <xf numFmtId="0" fontId="29" fillId="0" borderId="0" xfId="0" applyFont="1" applyFill="1"/>
    <xf numFmtId="0" fontId="31" fillId="0" borderId="0" xfId="0" applyFont="1"/>
    <xf numFmtId="164" fontId="28" fillId="0" borderId="0" xfId="0" applyNumberFormat="1" applyFont="1"/>
    <xf numFmtId="0" fontId="14" fillId="0" borderId="0" xfId="0" applyFont="1"/>
    <xf numFmtId="0" fontId="34" fillId="0" borderId="0" xfId="0" applyFont="1"/>
    <xf numFmtId="0" fontId="0" fillId="0" borderId="0" xfId="0" applyAlignment="1">
      <alignment horizontal="left"/>
    </xf>
    <xf numFmtId="0" fontId="38" fillId="0" borderId="0" xfId="0" applyFont="1"/>
    <xf numFmtId="0" fontId="40" fillId="0" borderId="0" xfId="0" applyFont="1"/>
    <xf numFmtId="164" fontId="21" fillId="0" borderId="8" xfId="0" applyNumberFormat="1" applyFont="1" applyFill="1" applyBorder="1" applyAlignment="1">
      <alignment horizontal="right"/>
    </xf>
    <xf numFmtId="9" fontId="22" fillId="0" borderId="8" xfId="2" applyNumberFormat="1" applyFont="1" applyFill="1" applyBorder="1"/>
    <xf numFmtId="0" fontId="13" fillId="0" borderId="18" xfId="0" applyFont="1" applyFill="1" applyBorder="1"/>
    <xf numFmtId="164" fontId="15" fillId="0" borderId="20" xfId="0" applyNumberFormat="1" applyFont="1" applyFill="1" applyBorder="1" applyAlignment="1">
      <alignment horizontal="right"/>
    </xf>
    <xf numFmtId="1" fontId="15" fillId="0" borderId="21" xfId="0" applyNumberFormat="1" applyFont="1" applyFill="1" applyBorder="1" applyAlignment="1">
      <alignment horizontal="right"/>
    </xf>
    <xf numFmtId="164" fontId="15" fillId="0" borderId="22" xfId="0" applyNumberFormat="1" applyFont="1" applyFill="1" applyBorder="1" applyAlignment="1">
      <alignment horizontal="right"/>
    </xf>
    <xf numFmtId="164" fontId="15" fillId="0" borderId="23" xfId="0" applyNumberFormat="1" applyFont="1" applyFill="1" applyBorder="1" applyAlignment="1">
      <alignment horizontal="right"/>
    </xf>
    <xf numFmtId="164" fontId="15" fillId="0" borderId="11" xfId="0" applyNumberFormat="1" applyFont="1" applyFill="1" applyBorder="1" applyAlignment="1">
      <alignment horizontal="right"/>
    </xf>
    <xf numFmtId="1" fontId="15" fillId="0" borderId="10" xfId="0" applyNumberFormat="1" applyFont="1" applyFill="1" applyBorder="1" applyAlignment="1">
      <alignment horizontal="right"/>
    </xf>
    <xf numFmtId="164" fontId="15" fillId="0" borderId="24" xfId="0" applyNumberFormat="1" applyFont="1" applyFill="1" applyBorder="1" applyAlignment="1">
      <alignment horizontal="right"/>
    </xf>
    <xf numFmtId="0" fontId="15" fillId="0" borderId="25" xfId="0" applyFont="1" applyBorder="1" applyAlignment="1">
      <alignment wrapText="1"/>
    </xf>
    <xf numFmtId="0" fontId="15" fillId="0" borderId="25" xfId="0" applyFont="1" applyFill="1" applyBorder="1" applyAlignment="1">
      <alignment wrapText="1"/>
    </xf>
    <xf numFmtId="0" fontId="13" fillId="0" borderId="26" xfId="0" applyFont="1" applyFill="1" applyBorder="1"/>
    <xf numFmtId="0" fontId="15" fillId="0" borderId="28" xfId="0" applyFont="1" applyBorder="1"/>
    <xf numFmtId="9" fontId="16" fillId="0" borderId="10" xfId="0" applyNumberFormat="1" applyFont="1" applyBorder="1"/>
    <xf numFmtId="9" fontId="16" fillId="0" borderId="21" xfId="0" applyNumberFormat="1" applyFont="1" applyBorder="1"/>
    <xf numFmtId="9" fontId="13" fillId="0" borderId="29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6" fillId="0" borderId="3" xfId="0" applyNumberFormat="1" applyFont="1" applyBorder="1"/>
    <xf numFmtId="3" fontId="17" fillId="0" borderId="3" xfId="0" applyNumberFormat="1" applyFont="1" applyFill="1" applyBorder="1"/>
    <xf numFmtId="9" fontId="21" fillId="0" borderId="8" xfId="2" applyNumberFormat="1" applyFont="1" applyFill="1" applyBorder="1"/>
    <xf numFmtId="3" fontId="17" fillId="0" borderId="10" xfId="0" applyNumberFormat="1" applyFont="1" applyFill="1" applyBorder="1"/>
    <xf numFmtId="9" fontId="21" fillId="0" borderId="11" xfId="2" applyNumberFormat="1" applyFont="1" applyFill="1" applyBorder="1"/>
    <xf numFmtId="9" fontId="13" fillId="0" borderId="3" xfId="2" applyNumberFormat="1" applyFont="1" applyFill="1" applyBorder="1"/>
    <xf numFmtId="0" fontId="0" fillId="0" borderId="0" xfId="0" applyNumberFormat="1"/>
    <xf numFmtId="9" fontId="21" fillId="0" borderId="3" xfId="2" applyNumberFormat="1" applyFont="1" applyFill="1" applyBorder="1"/>
    <xf numFmtId="164" fontId="21" fillId="3" borderId="3" xfId="0" applyNumberFormat="1" applyFont="1" applyFill="1" applyBorder="1" applyAlignment="1">
      <alignment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3" fillId="4" borderId="15" xfId="0" applyFont="1" applyFill="1" applyBorder="1" applyAlignment="1">
      <alignment horizontal="center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35" fillId="5" borderId="3" xfId="0" applyFont="1" applyFill="1" applyBorder="1" applyAlignment="1">
      <alignment horizontal="center"/>
    </xf>
    <xf numFmtId="0" fontId="24" fillId="0" borderId="3" xfId="0" applyNumberFormat="1" applyFont="1" applyBorder="1"/>
    <xf numFmtId="0" fontId="35" fillId="5" borderId="32" xfId="0" applyFont="1" applyFill="1" applyBorder="1"/>
    <xf numFmtId="0" fontId="35" fillId="5" borderId="17" xfId="0" applyFont="1" applyFill="1" applyBorder="1"/>
    <xf numFmtId="0" fontId="35" fillId="5" borderId="8" xfId="0" applyFont="1" applyFill="1" applyBorder="1" applyAlignment="1">
      <alignment horizontal="center"/>
    </xf>
    <xf numFmtId="9" fontId="13" fillId="0" borderId="8" xfId="2" applyNumberFormat="1" applyFont="1" applyFill="1" applyBorder="1"/>
    <xf numFmtId="0" fontId="36" fillId="6" borderId="16" xfId="0" applyFont="1" applyFill="1" applyBorder="1"/>
    <xf numFmtId="0" fontId="13" fillId="7" borderId="10" xfId="0" applyNumberFormat="1" applyFont="1" applyFill="1" applyBorder="1"/>
    <xf numFmtId="9" fontId="13" fillId="6" borderId="10" xfId="2" applyNumberFormat="1" applyFont="1" applyFill="1" applyBorder="1"/>
    <xf numFmtId="9" fontId="13" fillId="6" borderId="11" xfId="2" applyNumberFormat="1" applyFont="1" applyFill="1" applyBorder="1"/>
    <xf numFmtId="9" fontId="21" fillId="0" borderId="10" xfId="2" applyNumberFormat="1" applyFont="1" applyFill="1" applyBorder="1"/>
    <xf numFmtId="0" fontId="21" fillId="0" borderId="3" xfId="0" applyFont="1" applyBorder="1" applyAlignment="1">
      <alignment wrapText="1"/>
    </xf>
    <xf numFmtId="0" fontId="47" fillId="0" borderId="3" xfId="0" applyNumberFormat="1" applyFont="1" applyBorder="1"/>
    <xf numFmtId="0" fontId="21" fillId="0" borderId="3" xfId="0" applyFont="1" applyFill="1" applyBorder="1" applyAlignment="1">
      <alignment wrapText="1"/>
    </xf>
    <xf numFmtId="0" fontId="21" fillId="0" borderId="3" xfId="0" applyFont="1" applyBorder="1"/>
    <xf numFmtId="0" fontId="17" fillId="0" borderId="3" xfId="0" applyFont="1" applyFill="1" applyBorder="1"/>
    <xf numFmtId="0" fontId="17" fillId="3" borderId="3" xfId="0" applyFont="1" applyFill="1" applyBorder="1"/>
    <xf numFmtId="0" fontId="17" fillId="0" borderId="32" xfId="0" applyFont="1" applyBorder="1"/>
    <xf numFmtId="0" fontId="21" fillId="0" borderId="34" xfId="0" applyFont="1" applyBorder="1"/>
    <xf numFmtId="0" fontId="17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wrapText="1"/>
    </xf>
    <xf numFmtId="0" fontId="17" fillId="2" borderId="16" xfId="0" applyFont="1" applyFill="1" applyBorder="1"/>
    <xf numFmtId="0" fontId="17" fillId="2" borderId="10" xfId="0" applyFont="1" applyFill="1" applyBorder="1"/>
    <xf numFmtId="164" fontId="21" fillId="2" borderId="10" xfId="0" applyNumberFormat="1" applyFont="1" applyFill="1" applyBorder="1"/>
    <xf numFmtId="3" fontId="17" fillId="2" borderId="10" xfId="0" applyNumberFormat="1" applyFont="1" applyFill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164" fontId="21" fillId="2" borderId="10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" fontId="17" fillId="2" borderId="10" xfId="0" applyNumberFormat="1" applyFont="1" applyFill="1" applyBorder="1" applyAlignment="1">
      <alignment horizontal="right"/>
    </xf>
    <xf numFmtId="164" fontId="17" fillId="2" borderId="11" xfId="0" applyNumberFormat="1" applyFont="1" applyFill="1" applyBorder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48" fillId="8" borderId="3" xfId="0" applyNumberFormat="1" applyFont="1" applyFill="1" applyBorder="1"/>
    <xf numFmtId="0" fontId="13" fillId="0" borderId="19" xfId="0" applyFont="1" applyFill="1" applyBorder="1" applyAlignment="1">
      <alignment horizontal="center" wrapText="1"/>
    </xf>
    <xf numFmtId="0" fontId="48" fillId="4" borderId="5" xfId="0" applyNumberFormat="1" applyFont="1" applyFill="1" applyBorder="1"/>
    <xf numFmtId="0" fontId="48" fillId="4" borderId="9" xfId="0" applyNumberFormat="1" applyFont="1" applyFill="1" applyBorder="1"/>
    <xf numFmtId="9" fontId="13" fillId="2" borderId="29" xfId="2" applyFont="1" applyFill="1" applyBorder="1"/>
    <xf numFmtId="0" fontId="48" fillId="4" borderId="29" xfId="0" applyNumberFormat="1" applyFont="1" applyFill="1" applyBorder="1"/>
    <xf numFmtId="164" fontId="15" fillId="2" borderId="14" xfId="0" applyNumberFormat="1" applyFont="1" applyFill="1" applyBorder="1" applyAlignment="1">
      <alignment horizontal="right"/>
    </xf>
    <xf numFmtId="0" fontId="48" fillId="4" borderId="13" xfId="0" applyNumberFormat="1" applyFont="1" applyFill="1" applyBorder="1"/>
    <xf numFmtId="0" fontId="13" fillId="0" borderId="36" xfId="0" applyFont="1" applyFill="1" applyBorder="1"/>
    <xf numFmtId="0" fontId="15" fillId="0" borderId="30" xfId="0" applyFont="1" applyFill="1" applyBorder="1"/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/>
    <xf numFmtId="0" fontId="17" fillId="0" borderId="32" xfId="0" applyFont="1" applyFill="1" applyBorder="1"/>
    <xf numFmtId="0" fontId="17" fillId="0" borderId="16" xfId="0" applyFont="1" applyFill="1" applyBorder="1"/>
    <xf numFmtId="0" fontId="13" fillId="8" borderId="3" xfId="0" applyFont="1" applyFill="1" applyBorder="1" applyAlignment="1">
      <alignment horizontal="center"/>
    </xf>
    <xf numFmtId="0" fontId="0" fillId="8" borderId="3" xfId="0" applyNumberFormat="1" applyFill="1" applyBorder="1"/>
    <xf numFmtId="0" fontId="0" fillId="0" borderId="0" xfId="0" applyBorder="1"/>
    <xf numFmtId="0" fontId="32" fillId="0" borderId="3" xfId="0" applyFont="1" applyFill="1" applyBorder="1" applyAlignment="1">
      <alignment horizontal="center"/>
    </xf>
    <xf numFmtId="0" fontId="22" fillId="0" borderId="32" xfId="0" applyFont="1" applyBorder="1"/>
    <xf numFmtId="0" fontId="32" fillId="0" borderId="34" xfId="0" applyFont="1" applyFill="1" applyBorder="1" applyAlignment="1"/>
    <xf numFmtId="0" fontId="32" fillId="0" borderId="35" xfId="0" applyFont="1" applyFill="1" applyBorder="1" applyAlignment="1"/>
    <xf numFmtId="0" fontId="24" fillId="0" borderId="17" xfId="0" applyFont="1" applyBorder="1"/>
    <xf numFmtId="0" fontId="22" fillId="0" borderId="17" xfId="0" applyFont="1" applyBorder="1"/>
    <xf numFmtId="164" fontId="32" fillId="0" borderId="8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24" fillId="0" borderId="16" xfId="0" applyFont="1" applyBorder="1"/>
    <xf numFmtId="3" fontId="33" fillId="0" borderId="10" xfId="0" applyNumberFormat="1" applyFont="1" applyFill="1" applyBorder="1"/>
    <xf numFmtId="9" fontId="33" fillId="0" borderId="10" xfId="2" applyNumberFormat="1" applyFont="1" applyFill="1" applyBorder="1"/>
    <xf numFmtId="9" fontId="33" fillId="0" borderId="11" xfId="2" applyNumberFormat="1" applyFont="1" applyFill="1" applyBorder="1"/>
    <xf numFmtId="0" fontId="17" fillId="0" borderId="3" xfId="0" applyFont="1" applyFill="1" applyBorder="1" applyAlignment="1">
      <alignment horizontal="left"/>
    </xf>
    <xf numFmtId="0" fontId="49" fillId="0" borderId="3" xfId="0" applyFont="1" applyFill="1" applyBorder="1" applyAlignment="1">
      <alignment horizontal="right"/>
    </xf>
    <xf numFmtId="164" fontId="49" fillId="0" borderId="3" xfId="0" applyNumberFormat="1" applyFont="1" applyFill="1" applyBorder="1" applyAlignment="1">
      <alignment horizontal="right"/>
    </xf>
    <xf numFmtId="1" fontId="49" fillId="0" borderId="3" xfId="0" applyNumberFormat="1" applyFont="1" applyFill="1" applyBorder="1" applyAlignment="1">
      <alignment horizontal="right"/>
    </xf>
    <xf numFmtId="0" fontId="50" fillId="0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37" fillId="0" borderId="0" xfId="0" applyFont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34" xfId="0" applyFont="1" applyFill="1" applyBorder="1" applyAlignment="1"/>
    <xf numFmtId="0" fontId="17" fillId="0" borderId="34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3" fillId="2" borderId="3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5" fillId="5" borderId="34" xfId="0" applyFont="1" applyFill="1" applyBorder="1" applyAlignment="1">
      <alignment horizontal="center"/>
    </xf>
    <xf numFmtId="0" fontId="35" fillId="5" borderId="35" xfId="0" applyFont="1" applyFill="1" applyBorder="1" applyAlignment="1">
      <alignment horizontal="center"/>
    </xf>
    <xf numFmtId="0" fontId="41" fillId="0" borderId="3" xfId="0" applyFont="1" applyBorder="1"/>
    <xf numFmtId="0" fontId="11" fillId="0" borderId="3" xfId="0" applyFont="1" applyBorder="1"/>
    <xf numFmtId="0" fontId="9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0" fontId="10" fillId="0" borderId="32" xfId="0" applyFont="1" applyBorder="1"/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13" fillId="0" borderId="17" xfId="0" applyFont="1" applyBorder="1"/>
    <xf numFmtId="0" fontId="9" fillId="0" borderId="8" xfId="0" applyFont="1" applyFill="1" applyBorder="1" applyAlignment="1">
      <alignment horizontal="center"/>
    </xf>
    <xf numFmtId="0" fontId="10" fillId="0" borderId="17" xfId="0" applyFont="1" applyBorder="1"/>
    <xf numFmtId="164" fontId="25" fillId="0" borderId="8" xfId="0" applyNumberFormat="1" applyFont="1" applyFill="1" applyBorder="1" applyAlignment="1">
      <alignment horizontal="center"/>
    </xf>
    <xf numFmtId="0" fontId="13" fillId="0" borderId="16" xfId="0" applyFont="1" applyBorder="1"/>
    <xf numFmtId="9" fontId="22" fillId="0" borderId="10" xfId="2" applyNumberFormat="1" applyFont="1" applyFill="1" applyBorder="1"/>
    <xf numFmtId="3" fontId="22" fillId="0" borderId="10" xfId="0" applyNumberFormat="1" applyFont="1" applyFill="1" applyBorder="1"/>
    <xf numFmtId="0" fontId="0" fillId="0" borderId="3" xfId="0" applyNumberFormat="1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23"/>
  <sheetViews>
    <sheetView zoomScale="120" zoomScaleNormal="120" workbookViewId="0">
      <selection activeCell="O14" sqref="O14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38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57" t="s">
        <v>61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20">
      <c r="A6" s="10"/>
      <c r="B6" s="10"/>
      <c r="C6" s="10"/>
      <c r="D6" s="10"/>
      <c r="E6" s="10"/>
      <c r="F6" s="10"/>
      <c r="G6" s="10"/>
      <c r="H6" s="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22" customFormat="1" ht="9.75" customHeight="1">
      <c r="H7" s="34"/>
    </row>
    <row r="8" spans="1:20">
      <c r="A8" s="43" t="s">
        <v>56</v>
      </c>
      <c r="B8" s="44"/>
      <c r="C8" s="29"/>
      <c r="D8" s="29"/>
      <c r="E8" s="29"/>
      <c r="F8" s="29"/>
      <c r="G8" s="29"/>
      <c r="H8" s="35"/>
      <c r="I8" s="29"/>
      <c r="J8" s="29"/>
      <c r="K8" s="29"/>
      <c r="P8" s="30"/>
      <c r="Q8" s="30"/>
      <c r="R8" s="30"/>
      <c r="S8" s="30"/>
      <c r="T8" s="30"/>
    </row>
    <row r="9" spans="1:20">
      <c r="A9" s="43" t="s">
        <v>132</v>
      </c>
      <c r="B9" s="48"/>
      <c r="C9" s="31"/>
      <c r="D9" s="31"/>
      <c r="E9" s="31"/>
      <c r="F9" s="31"/>
      <c r="G9" s="31"/>
      <c r="H9" s="36"/>
      <c r="I9" s="31"/>
      <c r="J9" s="29"/>
      <c r="K9" s="29"/>
      <c r="P9" s="30"/>
      <c r="Q9" s="30"/>
      <c r="R9" s="30"/>
      <c r="S9" s="30"/>
      <c r="T9" s="30"/>
    </row>
    <row r="10" spans="1:20" ht="15.75" thickBot="1">
      <c r="A10" s="31"/>
      <c r="B10" s="7"/>
      <c r="C10" s="31"/>
      <c r="D10" s="31"/>
      <c r="E10" s="31"/>
      <c r="F10" s="31"/>
      <c r="G10" s="31"/>
      <c r="H10" s="36"/>
      <c r="I10" s="31"/>
      <c r="J10" s="29"/>
      <c r="K10" s="29"/>
      <c r="P10" s="30"/>
      <c r="Q10" s="30"/>
      <c r="R10" s="30"/>
      <c r="S10" s="30"/>
      <c r="T10" s="30"/>
    </row>
    <row r="11" spans="1:20">
      <c r="A11" s="7"/>
      <c r="B11" s="191"/>
      <c r="C11" s="192" t="s">
        <v>44</v>
      </c>
      <c r="D11" s="192"/>
      <c r="E11" s="192"/>
      <c r="F11" s="192"/>
      <c r="G11" s="192"/>
      <c r="H11" s="193"/>
      <c r="I11" s="7"/>
    </row>
    <row r="12" spans="1:20">
      <c r="A12" s="7"/>
      <c r="B12" s="194" t="s">
        <v>45</v>
      </c>
      <c r="C12" s="188" t="s">
        <v>142</v>
      </c>
      <c r="D12" s="188"/>
      <c r="E12" s="188" t="s">
        <v>146</v>
      </c>
      <c r="F12" s="188"/>
      <c r="G12" s="188" t="s">
        <v>68</v>
      </c>
      <c r="H12" s="195"/>
      <c r="I12" s="7"/>
    </row>
    <row r="13" spans="1:20">
      <c r="A13" s="7"/>
      <c r="B13" s="196"/>
      <c r="C13" s="189" t="s">
        <v>46</v>
      </c>
      <c r="D13" s="190" t="s">
        <v>34</v>
      </c>
      <c r="E13" s="189" t="s">
        <v>46</v>
      </c>
      <c r="F13" s="190" t="s">
        <v>34</v>
      </c>
      <c r="G13" s="189" t="s">
        <v>46</v>
      </c>
      <c r="H13" s="197" t="s">
        <v>34</v>
      </c>
      <c r="I13" s="7"/>
    </row>
    <row r="14" spans="1:20">
      <c r="A14" s="7"/>
      <c r="B14" s="196" t="s">
        <v>15</v>
      </c>
      <c r="C14" s="186">
        <v>6950</v>
      </c>
      <c r="D14" s="87">
        <f>C14/C19</f>
        <v>0.35457374623743687</v>
      </c>
      <c r="E14" s="187">
        <v>6995</v>
      </c>
      <c r="F14" s="87">
        <f>E14/E19</f>
        <v>0.35995471620439456</v>
      </c>
      <c r="G14" s="88">
        <f>C14 -E14</f>
        <v>-45</v>
      </c>
      <c r="H14" s="87">
        <f>G14/G19</f>
        <v>-0.26785714285714285</v>
      </c>
      <c r="I14" s="7"/>
    </row>
    <row r="15" spans="1:20">
      <c r="A15" s="7"/>
      <c r="B15" s="196" t="s">
        <v>66</v>
      </c>
      <c r="C15" s="186">
        <v>4285</v>
      </c>
      <c r="D15" s="87">
        <f>C15/C19</f>
        <v>0.21861129534207438</v>
      </c>
      <c r="E15" s="187">
        <v>4133</v>
      </c>
      <c r="F15" s="87">
        <f>E15/E19</f>
        <v>0.21267946276951577</v>
      </c>
      <c r="G15" s="88">
        <f t="shared" ref="G15:G19" si="0">C15 -E15</f>
        <v>152</v>
      </c>
      <c r="H15" s="87">
        <f>G15/G19</f>
        <v>0.90476190476190477</v>
      </c>
      <c r="I15" s="7"/>
      <c r="N15" s="32"/>
    </row>
    <row r="16" spans="1:20">
      <c r="A16" s="7"/>
      <c r="B16" s="196" t="s">
        <v>16</v>
      </c>
      <c r="C16" s="186">
        <v>768</v>
      </c>
      <c r="D16" s="87">
        <f>C16/C19</f>
        <v>3.9181674404367123E-2</v>
      </c>
      <c r="E16" s="187">
        <v>717</v>
      </c>
      <c r="F16" s="87">
        <f>E16/E19</f>
        <v>3.6896001646683475E-2</v>
      </c>
      <c r="G16" s="88">
        <f t="shared" si="0"/>
        <v>51</v>
      </c>
      <c r="H16" s="87">
        <f>G16/G19</f>
        <v>0.30357142857142855</v>
      </c>
      <c r="I16" s="7"/>
      <c r="N16" s="32"/>
    </row>
    <row r="17" spans="1:17">
      <c r="A17" s="7"/>
      <c r="B17" s="196" t="s">
        <v>17</v>
      </c>
      <c r="C17" s="186">
        <v>5481</v>
      </c>
      <c r="D17" s="87">
        <f>C17/C19</f>
        <v>0.27962859037804194</v>
      </c>
      <c r="E17" s="187">
        <v>5552</v>
      </c>
      <c r="F17" s="87">
        <f>E17/E19</f>
        <v>0.28569958318324501</v>
      </c>
      <c r="G17" s="88">
        <f t="shared" si="0"/>
        <v>-71</v>
      </c>
      <c r="H17" s="87">
        <f>G17/G19</f>
        <v>-0.42261904761904762</v>
      </c>
      <c r="I17" s="7"/>
    </row>
    <row r="18" spans="1:17">
      <c r="A18" s="7"/>
      <c r="B18" s="196" t="s">
        <v>18</v>
      </c>
      <c r="C18" s="186">
        <v>2117</v>
      </c>
      <c r="D18" s="87">
        <f>C18/C19</f>
        <v>0.10800469363807969</v>
      </c>
      <c r="E18" s="187">
        <v>2036</v>
      </c>
      <c r="F18" s="87">
        <f>E18/E19</f>
        <v>0.10477023619616117</v>
      </c>
      <c r="G18" s="88">
        <f t="shared" si="0"/>
        <v>81</v>
      </c>
      <c r="H18" s="87">
        <f>G18/G19</f>
        <v>0.48214285714285715</v>
      </c>
      <c r="I18" s="7"/>
    </row>
    <row r="19" spans="1:17" ht="15.75" thickBot="1">
      <c r="A19" s="7"/>
      <c r="B19" s="198" t="s">
        <v>14</v>
      </c>
      <c r="C19" s="147">
        <f>SUM(C14:C18)</f>
        <v>19601</v>
      </c>
      <c r="D19" s="199">
        <f>C19/C19</f>
        <v>1</v>
      </c>
      <c r="E19" s="147">
        <f>SUM(E14:E18)</f>
        <v>19433</v>
      </c>
      <c r="F19" s="199">
        <f>E19/E19</f>
        <v>1</v>
      </c>
      <c r="G19" s="200">
        <f t="shared" si="0"/>
        <v>168</v>
      </c>
      <c r="H19" s="199">
        <f>G19/G19</f>
        <v>1</v>
      </c>
      <c r="I19" s="7"/>
      <c r="Q19" s="8" t="s">
        <v>127</v>
      </c>
    </row>
    <row r="20" spans="1:17" s="24" customFormat="1">
      <c r="A20" s="23"/>
      <c r="B20" s="25"/>
      <c r="C20" s="26"/>
      <c r="D20" s="27"/>
      <c r="E20" s="26"/>
      <c r="F20" s="27"/>
      <c r="G20" s="28"/>
      <c r="H20" s="37"/>
      <c r="I20" s="23"/>
    </row>
    <row r="22" spans="1:17">
      <c r="B22" s="52"/>
      <c r="C22" s="80"/>
    </row>
    <row r="23" spans="1:17">
      <c r="E23" s="54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20" zoomScaleNormal="120" workbookViewId="0">
      <selection activeCell="AA15" sqref="AA15"/>
    </sheetView>
  </sheetViews>
  <sheetFormatPr defaultRowHeight="15"/>
  <cols>
    <col min="1" max="1" width="3" style="53" customWidth="1"/>
    <col min="2" max="2" width="18.28515625" style="8" customWidth="1"/>
    <col min="3" max="3" width="6" style="8" customWidth="1"/>
    <col min="4" max="4" width="6.7109375" style="8" customWidth="1"/>
    <col min="5" max="5" width="4.5703125" style="8" customWidth="1"/>
    <col min="6" max="6" width="4.85546875" style="54" customWidth="1"/>
    <col min="7" max="8" width="6.42578125" style="8" customWidth="1"/>
    <col min="9" max="9" width="4.7109375" style="8" customWidth="1"/>
    <col min="10" max="10" width="5.140625" style="54" customWidth="1"/>
    <col min="11" max="11" width="6.140625" style="8" customWidth="1"/>
    <col min="12" max="12" width="6.42578125" style="8" customWidth="1"/>
    <col min="13" max="13" width="4.28515625" style="8" customWidth="1"/>
    <col min="14" max="14" width="6" style="54" customWidth="1"/>
    <col min="15" max="15" width="6" style="8" customWidth="1"/>
    <col min="16" max="16" width="6.7109375" style="8" customWidth="1"/>
    <col min="17" max="17" width="4.5703125" style="8" customWidth="1"/>
    <col min="18" max="18" width="5.42578125" style="54" customWidth="1"/>
    <col min="19" max="19" width="5.7109375" style="8" customWidth="1"/>
    <col min="20" max="20" width="7" style="8" customWidth="1"/>
    <col min="21" max="21" width="4.28515625" style="8" customWidth="1"/>
    <col min="22" max="22" width="5.5703125" style="53" customWidth="1"/>
    <col min="23" max="23" width="6.28515625" style="8" customWidth="1"/>
    <col min="24" max="24" width="7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166" t="s">
        <v>61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4" spans="1:27" ht="9.75" customHeight="1"/>
    <row r="5" spans="1:27" s="13" customFormat="1">
      <c r="A5" s="162" t="s">
        <v>57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1"/>
      <c r="X5" s="11"/>
      <c r="Y5" s="11"/>
      <c r="Z5" s="11"/>
      <c r="AA5" s="12"/>
    </row>
    <row r="6" spans="1:27" s="13" customFormat="1" ht="15.75" thickBot="1">
      <c r="A6" s="14" t="s">
        <v>133</v>
      </c>
      <c r="B6" s="11"/>
      <c r="C6" s="11"/>
      <c r="D6" s="11"/>
      <c r="E6" s="14"/>
      <c r="F6" s="14"/>
      <c r="G6" s="11"/>
      <c r="H6" s="11"/>
      <c r="I6" s="14"/>
      <c r="J6" s="14"/>
      <c r="K6" s="11"/>
      <c r="L6" s="11"/>
      <c r="M6" s="14"/>
      <c r="N6" s="14"/>
      <c r="O6" s="11"/>
      <c r="P6" s="11"/>
      <c r="Q6" s="14"/>
      <c r="R6" s="14"/>
      <c r="S6" s="11"/>
      <c r="T6" s="11"/>
      <c r="U6" s="11"/>
      <c r="V6" s="11"/>
      <c r="W6" s="11"/>
      <c r="X6" s="11"/>
      <c r="Y6" s="11"/>
      <c r="Z6" s="11"/>
      <c r="AA6" s="12"/>
    </row>
    <row r="7" spans="1:27" s="13" customFormat="1">
      <c r="A7" s="129"/>
      <c r="B7" s="133" t="s">
        <v>58</v>
      </c>
      <c r="C7" s="163" t="s">
        <v>31</v>
      </c>
      <c r="D7" s="163"/>
      <c r="E7" s="163"/>
      <c r="F7" s="163"/>
      <c r="G7" s="164" t="s">
        <v>67</v>
      </c>
      <c r="H7" s="164"/>
      <c r="I7" s="164"/>
      <c r="J7" s="164"/>
      <c r="K7" s="164" t="s">
        <v>16</v>
      </c>
      <c r="L7" s="164"/>
      <c r="M7" s="164"/>
      <c r="N7" s="164"/>
      <c r="O7" s="163" t="s">
        <v>129</v>
      </c>
      <c r="P7" s="163"/>
      <c r="Q7" s="163"/>
      <c r="R7" s="163"/>
      <c r="S7" s="160" t="s">
        <v>32</v>
      </c>
      <c r="T7" s="160"/>
      <c r="U7" s="160"/>
      <c r="V7" s="160"/>
      <c r="W7" s="160" t="s">
        <v>130</v>
      </c>
      <c r="X7" s="160"/>
      <c r="Y7" s="160"/>
      <c r="Z7" s="161"/>
      <c r="AA7" s="12"/>
    </row>
    <row r="8" spans="1:27" s="13" customFormat="1">
      <c r="A8" s="130"/>
      <c r="B8" s="108" t="s">
        <v>59</v>
      </c>
      <c r="C8" s="155" t="s">
        <v>143</v>
      </c>
      <c r="D8" s="155" t="s">
        <v>147</v>
      </c>
      <c r="E8" s="165" t="s">
        <v>64</v>
      </c>
      <c r="F8" s="165"/>
      <c r="G8" s="155" t="s">
        <v>143</v>
      </c>
      <c r="H8" s="155" t="s">
        <v>147</v>
      </c>
      <c r="I8" s="165" t="s">
        <v>33</v>
      </c>
      <c r="J8" s="165"/>
      <c r="K8" s="155" t="s">
        <v>143</v>
      </c>
      <c r="L8" s="155" t="s">
        <v>147</v>
      </c>
      <c r="M8" s="165" t="s">
        <v>33</v>
      </c>
      <c r="N8" s="165"/>
      <c r="O8" s="155" t="s">
        <v>143</v>
      </c>
      <c r="P8" s="155" t="s">
        <v>147</v>
      </c>
      <c r="Q8" s="165" t="s">
        <v>33</v>
      </c>
      <c r="R8" s="165"/>
      <c r="S8" s="155" t="s">
        <v>143</v>
      </c>
      <c r="T8" s="155" t="s">
        <v>147</v>
      </c>
      <c r="U8" s="165" t="s">
        <v>33</v>
      </c>
      <c r="V8" s="165"/>
      <c r="W8" s="155" t="s">
        <v>143</v>
      </c>
      <c r="X8" s="154" t="s">
        <v>147</v>
      </c>
      <c r="Y8" s="158" t="s">
        <v>33</v>
      </c>
      <c r="Z8" s="159"/>
      <c r="AA8" s="12"/>
    </row>
    <row r="9" spans="1:27" s="13" customFormat="1">
      <c r="A9" s="131">
        <v>1</v>
      </c>
      <c r="B9" s="150" t="s">
        <v>19</v>
      </c>
      <c r="C9" s="74">
        <v>238</v>
      </c>
      <c r="D9" s="74">
        <v>220</v>
      </c>
      <c r="E9" s="75">
        <f t="shared" ref="E9:E20" si="0">D9-C9</f>
        <v>-18</v>
      </c>
      <c r="F9" s="81">
        <f>E9/C9</f>
        <v>-7.5630252100840331E-2</v>
      </c>
      <c r="G9" s="74">
        <v>63</v>
      </c>
      <c r="H9" s="74">
        <v>63</v>
      </c>
      <c r="I9" s="75">
        <f t="shared" ref="I9:I20" si="1">H9-G9</f>
        <v>0</v>
      </c>
      <c r="J9" s="81">
        <f>I9/G9</f>
        <v>0</v>
      </c>
      <c r="K9" s="74">
        <v>8</v>
      </c>
      <c r="L9" s="74">
        <v>7</v>
      </c>
      <c r="M9" s="75">
        <f t="shared" ref="M9:M20" si="2">L9-K9</f>
        <v>-1</v>
      </c>
      <c r="N9" s="81">
        <f>M9/K9</f>
        <v>-0.125</v>
      </c>
      <c r="O9" s="74">
        <v>103</v>
      </c>
      <c r="P9" s="74">
        <v>109</v>
      </c>
      <c r="Q9" s="75">
        <f t="shared" ref="Q9:Q20" si="3">P9-O9</f>
        <v>6</v>
      </c>
      <c r="R9" s="81">
        <f>Q9/O9</f>
        <v>5.8252427184466021E-2</v>
      </c>
      <c r="S9" s="74">
        <v>34</v>
      </c>
      <c r="T9" s="74">
        <v>35</v>
      </c>
      <c r="U9" s="75">
        <f t="shared" ref="U9:U20" si="4">T9-S9</f>
        <v>1</v>
      </c>
      <c r="V9" s="81">
        <f>U9/S9</f>
        <v>2.9411764705882353E-2</v>
      </c>
      <c r="W9" s="74">
        <f t="shared" ref="W9:W19" si="5">C9+G9+K9+O9+S9</f>
        <v>446</v>
      </c>
      <c r="X9" s="74">
        <f t="shared" ref="X9:X19" si="6">D9+H9+L9+P9+T9</f>
        <v>434</v>
      </c>
      <c r="Y9" s="75">
        <f t="shared" ref="Y9:Y20" si="7">X9-W9</f>
        <v>-12</v>
      </c>
      <c r="Z9" s="76">
        <f>Y9/W9</f>
        <v>-2.6905829596412557E-2</v>
      </c>
      <c r="AA9" s="12"/>
    </row>
    <row r="10" spans="1:27" s="13" customFormat="1">
      <c r="A10" s="131">
        <v>2</v>
      </c>
      <c r="B10" s="104" t="s">
        <v>20</v>
      </c>
      <c r="C10" s="74">
        <v>548</v>
      </c>
      <c r="D10" s="74">
        <v>548</v>
      </c>
      <c r="E10" s="75">
        <f t="shared" si="0"/>
        <v>0</v>
      </c>
      <c r="F10" s="81">
        <f t="shared" ref="F10:F20" si="8">E10/C10</f>
        <v>0</v>
      </c>
      <c r="G10" s="74">
        <v>239</v>
      </c>
      <c r="H10" s="74">
        <v>229</v>
      </c>
      <c r="I10" s="75">
        <f t="shared" si="1"/>
        <v>-10</v>
      </c>
      <c r="J10" s="81">
        <f t="shared" ref="J10:J20" si="9">I10/G10</f>
        <v>-4.1841004184100417E-2</v>
      </c>
      <c r="K10" s="74">
        <v>48</v>
      </c>
      <c r="L10" s="74">
        <v>45</v>
      </c>
      <c r="M10" s="75">
        <f t="shared" si="2"/>
        <v>-3</v>
      </c>
      <c r="N10" s="81">
        <f t="shared" ref="N10:N20" si="10">M10/K10</f>
        <v>-6.25E-2</v>
      </c>
      <c r="O10" s="74">
        <v>369</v>
      </c>
      <c r="P10" s="74">
        <v>363</v>
      </c>
      <c r="Q10" s="75">
        <f t="shared" si="3"/>
        <v>-6</v>
      </c>
      <c r="R10" s="81">
        <f t="shared" ref="R10:R20" si="11">Q10/O10</f>
        <v>-1.6260162601626018E-2</v>
      </c>
      <c r="S10" s="74">
        <v>123</v>
      </c>
      <c r="T10" s="74">
        <v>113</v>
      </c>
      <c r="U10" s="75">
        <f t="shared" si="4"/>
        <v>-10</v>
      </c>
      <c r="V10" s="81">
        <f t="shared" ref="V10:V20" si="12">U10/S10</f>
        <v>-8.1300813008130079E-2</v>
      </c>
      <c r="W10" s="74">
        <f t="shared" si="5"/>
        <v>1327</v>
      </c>
      <c r="X10" s="74">
        <f t="shared" si="6"/>
        <v>1298</v>
      </c>
      <c r="Y10" s="75">
        <f t="shared" si="7"/>
        <v>-29</v>
      </c>
      <c r="Z10" s="76">
        <f t="shared" ref="Z10:Z20" si="13">Y10/W10</f>
        <v>-2.1853805576488319E-2</v>
      </c>
      <c r="AA10" s="12"/>
    </row>
    <row r="11" spans="1:27" s="13" customFormat="1">
      <c r="A11" s="131">
        <v>3</v>
      </c>
      <c r="B11" s="104" t="s">
        <v>21</v>
      </c>
      <c r="C11" s="74">
        <v>726</v>
      </c>
      <c r="D11" s="74">
        <v>764</v>
      </c>
      <c r="E11" s="75">
        <f t="shared" si="0"/>
        <v>38</v>
      </c>
      <c r="F11" s="81">
        <f t="shared" si="8"/>
        <v>5.2341597796143252E-2</v>
      </c>
      <c r="G11" s="74">
        <v>276</v>
      </c>
      <c r="H11" s="74">
        <v>266</v>
      </c>
      <c r="I11" s="75">
        <f t="shared" si="1"/>
        <v>-10</v>
      </c>
      <c r="J11" s="81">
        <f t="shared" si="9"/>
        <v>-3.6231884057971016E-2</v>
      </c>
      <c r="K11" s="74">
        <v>31</v>
      </c>
      <c r="L11" s="74">
        <v>33</v>
      </c>
      <c r="M11" s="75">
        <f t="shared" si="2"/>
        <v>2</v>
      </c>
      <c r="N11" s="81">
        <f t="shared" si="10"/>
        <v>6.4516129032258063E-2</v>
      </c>
      <c r="O11" s="74">
        <v>408</v>
      </c>
      <c r="P11" s="74">
        <v>405</v>
      </c>
      <c r="Q11" s="75">
        <f t="shared" si="3"/>
        <v>-3</v>
      </c>
      <c r="R11" s="81">
        <f t="shared" si="11"/>
        <v>-7.3529411764705881E-3</v>
      </c>
      <c r="S11" s="74">
        <v>80</v>
      </c>
      <c r="T11" s="74">
        <v>75</v>
      </c>
      <c r="U11" s="75">
        <f t="shared" si="4"/>
        <v>-5</v>
      </c>
      <c r="V11" s="81">
        <f t="shared" si="12"/>
        <v>-6.25E-2</v>
      </c>
      <c r="W11" s="74">
        <f t="shared" si="5"/>
        <v>1521</v>
      </c>
      <c r="X11" s="74">
        <f t="shared" si="6"/>
        <v>1543</v>
      </c>
      <c r="Y11" s="75">
        <f t="shared" si="7"/>
        <v>22</v>
      </c>
      <c r="Z11" s="76">
        <f t="shared" si="13"/>
        <v>1.4464168310322156E-2</v>
      </c>
      <c r="AA11" s="12"/>
    </row>
    <row r="12" spans="1:27" s="13" customFormat="1">
      <c r="A12" s="131">
        <v>4</v>
      </c>
      <c r="B12" s="150" t="s">
        <v>22</v>
      </c>
      <c r="C12" s="74">
        <v>1480</v>
      </c>
      <c r="D12" s="74">
        <v>1479</v>
      </c>
      <c r="E12" s="75">
        <f t="shared" si="0"/>
        <v>-1</v>
      </c>
      <c r="F12" s="81">
        <f t="shared" si="8"/>
        <v>-6.7567567567567571E-4</v>
      </c>
      <c r="G12" s="74">
        <v>766</v>
      </c>
      <c r="H12" s="74">
        <v>739</v>
      </c>
      <c r="I12" s="75">
        <f t="shared" si="1"/>
        <v>-27</v>
      </c>
      <c r="J12" s="81">
        <f t="shared" si="9"/>
        <v>-3.5248041775456922E-2</v>
      </c>
      <c r="K12" s="74">
        <v>134</v>
      </c>
      <c r="L12" s="74">
        <v>115</v>
      </c>
      <c r="M12" s="75">
        <f t="shared" si="2"/>
        <v>-19</v>
      </c>
      <c r="N12" s="81">
        <f t="shared" si="10"/>
        <v>-0.1417910447761194</v>
      </c>
      <c r="O12" s="74">
        <v>1001</v>
      </c>
      <c r="P12" s="74">
        <v>1020</v>
      </c>
      <c r="Q12" s="75">
        <f t="shared" si="3"/>
        <v>19</v>
      </c>
      <c r="R12" s="81">
        <f t="shared" si="11"/>
        <v>1.898101898101898E-2</v>
      </c>
      <c r="S12" s="74">
        <v>406</v>
      </c>
      <c r="T12" s="74">
        <v>383</v>
      </c>
      <c r="U12" s="75">
        <f t="shared" si="4"/>
        <v>-23</v>
      </c>
      <c r="V12" s="81">
        <f t="shared" si="12"/>
        <v>-5.6650246305418719E-2</v>
      </c>
      <c r="W12" s="74">
        <f t="shared" si="5"/>
        <v>3787</v>
      </c>
      <c r="X12" s="74">
        <f t="shared" si="6"/>
        <v>3736</v>
      </c>
      <c r="Y12" s="75">
        <f t="shared" si="7"/>
        <v>-51</v>
      </c>
      <c r="Z12" s="76">
        <f t="shared" si="13"/>
        <v>-1.3467124372854503E-2</v>
      </c>
      <c r="AA12" s="12"/>
    </row>
    <row r="13" spans="1:27" s="13" customFormat="1">
      <c r="A13" s="131">
        <v>5</v>
      </c>
      <c r="B13" s="150" t="s">
        <v>23</v>
      </c>
      <c r="C13" s="74">
        <v>801</v>
      </c>
      <c r="D13" s="74">
        <v>804</v>
      </c>
      <c r="E13" s="75">
        <f t="shared" si="0"/>
        <v>3</v>
      </c>
      <c r="F13" s="81">
        <f t="shared" si="8"/>
        <v>3.7453183520599251E-3</v>
      </c>
      <c r="G13" s="74">
        <v>612</v>
      </c>
      <c r="H13" s="74">
        <v>590</v>
      </c>
      <c r="I13" s="75">
        <f t="shared" si="1"/>
        <v>-22</v>
      </c>
      <c r="J13" s="81">
        <f t="shared" si="9"/>
        <v>-3.5947712418300651E-2</v>
      </c>
      <c r="K13" s="74">
        <v>150</v>
      </c>
      <c r="L13" s="74">
        <v>143</v>
      </c>
      <c r="M13" s="75">
        <f t="shared" si="2"/>
        <v>-7</v>
      </c>
      <c r="N13" s="81">
        <f t="shared" si="10"/>
        <v>-4.6666666666666669E-2</v>
      </c>
      <c r="O13" s="74">
        <v>838</v>
      </c>
      <c r="P13" s="74">
        <v>833</v>
      </c>
      <c r="Q13" s="75">
        <f t="shared" si="3"/>
        <v>-5</v>
      </c>
      <c r="R13" s="81">
        <f t="shared" si="11"/>
        <v>-5.9665871121718375E-3</v>
      </c>
      <c r="S13" s="74">
        <v>362</v>
      </c>
      <c r="T13" s="74">
        <v>349</v>
      </c>
      <c r="U13" s="75">
        <f t="shared" si="4"/>
        <v>-13</v>
      </c>
      <c r="V13" s="81">
        <f t="shared" si="12"/>
        <v>-3.591160220994475E-2</v>
      </c>
      <c r="W13" s="74">
        <f t="shared" si="5"/>
        <v>2763</v>
      </c>
      <c r="X13" s="74">
        <f t="shared" si="6"/>
        <v>2719</v>
      </c>
      <c r="Y13" s="75">
        <f t="shared" si="7"/>
        <v>-44</v>
      </c>
      <c r="Z13" s="76">
        <f t="shared" si="13"/>
        <v>-1.5924719507781397E-2</v>
      </c>
      <c r="AA13" s="12"/>
    </row>
    <row r="14" spans="1:27" s="13" customFormat="1">
      <c r="A14" s="131">
        <v>6</v>
      </c>
      <c r="B14" s="150" t="s">
        <v>24</v>
      </c>
      <c r="C14" s="74">
        <v>9</v>
      </c>
      <c r="D14" s="74">
        <v>8</v>
      </c>
      <c r="E14" s="75">
        <f t="shared" si="0"/>
        <v>-1</v>
      </c>
      <c r="F14" s="81">
        <f t="shared" si="8"/>
        <v>-0.1111111111111111</v>
      </c>
      <c r="G14" s="74">
        <v>9</v>
      </c>
      <c r="H14" s="74">
        <v>10</v>
      </c>
      <c r="I14" s="75">
        <f t="shared" si="1"/>
        <v>1</v>
      </c>
      <c r="J14" s="81">
        <f t="shared" si="9"/>
        <v>0.1111111111111111</v>
      </c>
      <c r="K14" s="74">
        <v>6</v>
      </c>
      <c r="L14" s="74">
        <v>5</v>
      </c>
      <c r="M14" s="75">
        <f t="shared" si="2"/>
        <v>-1</v>
      </c>
      <c r="N14" s="81">
        <f t="shared" si="10"/>
        <v>-0.16666666666666666</v>
      </c>
      <c r="O14" s="74">
        <v>14</v>
      </c>
      <c r="P14" s="74">
        <v>16</v>
      </c>
      <c r="Q14" s="75">
        <f t="shared" si="3"/>
        <v>2</v>
      </c>
      <c r="R14" s="81">
        <f t="shared" si="11"/>
        <v>0.14285714285714285</v>
      </c>
      <c r="S14" s="74">
        <v>14</v>
      </c>
      <c r="T14" s="74">
        <v>12</v>
      </c>
      <c r="U14" s="75">
        <f t="shared" si="4"/>
        <v>-2</v>
      </c>
      <c r="V14" s="81">
        <f t="shared" si="12"/>
        <v>-0.14285714285714285</v>
      </c>
      <c r="W14" s="74">
        <f t="shared" si="5"/>
        <v>52</v>
      </c>
      <c r="X14" s="74">
        <f t="shared" si="6"/>
        <v>51</v>
      </c>
      <c r="Y14" s="75">
        <f t="shared" si="7"/>
        <v>-1</v>
      </c>
      <c r="Z14" s="76">
        <f t="shared" si="13"/>
        <v>-1.9230769230769232E-2</v>
      </c>
      <c r="AA14" s="12"/>
    </row>
    <row r="15" spans="1:27" s="13" customFormat="1">
      <c r="A15" s="131">
        <v>7</v>
      </c>
      <c r="B15" s="150" t="s">
        <v>25</v>
      </c>
      <c r="C15" s="74">
        <v>1002</v>
      </c>
      <c r="D15" s="74">
        <v>1025</v>
      </c>
      <c r="E15" s="75">
        <f t="shared" si="0"/>
        <v>23</v>
      </c>
      <c r="F15" s="81">
        <f t="shared" si="8"/>
        <v>2.2954091816367265E-2</v>
      </c>
      <c r="G15" s="74">
        <v>658</v>
      </c>
      <c r="H15" s="74">
        <v>647</v>
      </c>
      <c r="I15" s="75">
        <f t="shared" si="1"/>
        <v>-11</v>
      </c>
      <c r="J15" s="81">
        <f t="shared" si="9"/>
        <v>-1.6717325227963525E-2</v>
      </c>
      <c r="K15" s="74">
        <v>127</v>
      </c>
      <c r="L15" s="74">
        <v>122</v>
      </c>
      <c r="M15" s="75">
        <f t="shared" si="2"/>
        <v>-5</v>
      </c>
      <c r="N15" s="81">
        <f t="shared" si="10"/>
        <v>-3.937007874015748E-2</v>
      </c>
      <c r="O15" s="74">
        <v>803</v>
      </c>
      <c r="P15" s="74">
        <v>807</v>
      </c>
      <c r="Q15" s="75">
        <f t="shared" si="3"/>
        <v>4</v>
      </c>
      <c r="R15" s="81">
        <f t="shared" si="11"/>
        <v>4.9813200498132005E-3</v>
      </c>
      <c r="S15" s="74">
        <v>278</v>
      </c>
      <c r="T15" s="74">
        <v>274</v>
      </c>
      <c r="U15" s="75">
        <f t="shared" si="4"/>
        <v>-4</v>
      </c>
      <c r="V15" s="81">
        <f t="shared" si="12"/>
        <v>-1.4388489208633094E-2</v>
      </c>
      <c r="W15" s="74">
        <f t="shared" si="5"/>
        <v>2868</v>
      </c>
      <c r="X15" s="74">
        <f t="shared" si="6"/>
        <v>2875</v>
      </c>
      <c r="Y15" s="75">
        <f t="shared" si="7"/>
        <v>7</v>
      </c>
      <c r="Z15" s="76">
        <f t="shared" si="13"/>
        <v>2.4407252440725243E-3</v>
      </c>
      <c r="AA15" s="12"/>
    </row>
    <row r="16" spans="1:27" s="13" customFormat="1">
      <c r="A16" s="131">
        <v>8</v>
      </c>
      <c r="B16" s="150" t="s">
        <v>26</v>
      </c>
      <c r="C16" s="74">
        <v>240</v>
      </c>
      <c r="D16" s="74">
        <v>255</v>
      </c>
      <c r="E16" s="75">
        <f t="shared" si="0"/>
        <v>15</v>
      </c>
      <c r="F16" s="81">
        <f t="shared" si="8"/>
        <v>6.25E-2</v>
      </c>
      <c r="G16" s="74">
        <v>185</v>
      </c>
      <c r="H16" s="74">
        <v>169</v>
      </c>
      <c r="I16" s="75">
        <f t="shared" si="1"/>
        <v>-16</v>
      </c>
      <c r="J16" s="81">
        <f t="shared" si="9"/>
        <v>-8.6486486486486491E-2</v>
      </c>
      <c r="K16" s="74">
        <v>38</v>
      </c>
      <c r="L16" s="74">
        <v>31</v>
      </c>
      <c r="M16" s="75">
        <f t="shared" si="2"/>
        <v>-7</v>
      </c>
      <c r="N16" s="81">
        <f t="shared" si="10"/>
        <v>-0.18421052631578946</v>
      </c>
      <c r="O16" s="74">
        <v>249</v>
      </c>
      <c r="P16" s="74">
        <v>262</v>
      </c>
      <c r="Q16" s="75">
        <f t="shared" si="3"/>
        <v>13</v>
      </c>
      <c r="R16" s="81">
        <f t="shared" si="11"/>
        <v>5.2208835341365459E-2</v>
      </c>
      <c r="S16" s="74">
        <v>98</v>
      </c>
      <c r="T16" s="74">
        <v>95</v>
      </c>
      <c r="U16" s="75">
        <f t="shared" si="4"/>
        <v>-3</v>
      </c>
      <c r="V16" s="81">
        <f t="shared" si="12"/>
        <v>-3.0612244897959183E-2</v>
      </c>
      <c r="W16" s="74">
        <f t="shared" si="5"/>
        <v>810</v>
      </c>
      <c r="X16" s="74">
        <f t="shared" si="6"/>
        <v>812</v>
      </c>
      <c r="Y16" s="75">
        <f t="shared" si="7"/>
        <v>2</v>
      </c>
      <c r="Z16" s="76">
        <f t="shared" si="13"/>
        <v>2.4691358024691358E-3</v>
      </c>
      <c r="AA16" s="12"/>
    </row>
    <row r="17" spans="1:27" s="13" customFormat="1">
      <c r="A17" s="131">
        <v>9</v>
      </c>
      <c r="B17" s="150" t="s">
        <v>27</v>
      </c>
      <c r="C17" s="74">
        <v>1346</v>
      </c>
      <c r="D17" s="74">
        <v>1315</v>
      </c>
      <c r="E17" s="75">
        <f t="shared" si="0"/>
        <v>-31</v>
      </c>
      <c r="F17" s="81">
        <f t="shared" si="8"/>
        <v>-2.3031203566121844E-2</v>
      </c>
      <c r="G17" s="74">
        <v>944</v>
      </c>
      <c r="H17" s="74">
        <v>900</v>
      </c>
      <c r="I17" s="75">
        <f t="shared" si="1"/>
        <v>-44</v>
      </c>
      <c r="J17" s="81">
        <f t="shared" si="9"/>
        <v>-4.6610169491525424E-2</v>
      </c>
      <c r="K17" s="74">
        <v>190</v>
      </c>
      <c r="L17" s="74">
        <v>183</v>
      </c>
      <c r="M17" s="75">
        <f t="shared" si="2"/>
        <v>-7</v>
      </c>
      <c r="N17" s="81">
        <f t="shared" si="10"/>
        <v>-3.6842105263157891E-2</v>
      </c>
      <c r="O17" s="74">
        <v>1136</v>
      </c>
      <c r="P17" s="74">
        <v>1145</v>
      </c>
      <c r="Q17" s="75">
        <f t="shared" si="3"/>
        <v>9</v>
      </c>
      <c r="R17" s="81">
        <f t="shared" si="11"/>
        <v>7.9225352112676055E-3</v>
      </c>
      <c r="S17" s="74">
        <v>437</v>
      </c>
      <c r="T17" s="74">
        <v>401</v>
      </c>
      <c r="U17" s="75">
        <f t="shared" si="4"/>
        <v>-36</v>
      </c>
      <c r="V17" s="81">
        <f t="shared" si="12"/>
        <v>-8.2379862700228831E-2</v>
      </c>
      <c r="W17" s="74">
        <f t="shared" si="5"/>
        <v>4053</v>
      </c>
      <c r="X17" s="74">
        <f t="shared" si="6"/>
        <v>3944</v>
      </c>
      <c r="Y17" s="75">
        <f t="shared" si="7"/>
        <v>-109</v>
      </c>
      <c r="Z17" s="76">
        <f t="shared" si="13"/>
        <v>-2.689365901801135E-2</v>
      </c>
      <c r="AA17" s="12"/>
    </row>
    <row r="18" spans="1:27" s="13" customFormat="1">
      <c r="A18" s="131">
        <v>10</v>
      </c>
      <c r="B18" s="104" t="s">
        <v>28</v>
      </c>
      <c r="C18" s="74">
        <v>3</v>
      </c>
      <c r="D18" s="74">
        <v>6</v>
      </c>
      <c r="E18" s="75">
        <f t="shared" si="0"/>
        <v>3</v>
      </c>
      <c r="F18" s="81">
        <f t="shared" si="8"/>
        <v>1</v>
      </c>
      <c r="G18" s="74">
        <v>2</v>
      </c>
      <c r="H18" s="74">
        <v>3</v>
      </c>
      <c r="I18" s="75">
        <f t="shared" si="1"/>
        <v>1</v>
      </c>
      <c r="J18" s="81">
        <f t="shared" si="9"/>
        <v>0.5</v>
      </c>
      <c r="K18" s="74"/>
      <c r="L18" s="74"/>
      <c r="M18" s="75"/>
      <c r="N18" s="81"/>
      <c r="O18" s="74"/>
      <c r="P18" s="74"/>
      <c r="Q18" s="75"/>
      <c r="R18" s="81"/>
      <c r="S18" s="74">
        <v>1</v>
      </c>
      <c r="T18" s="74">
        <v>1</v>
      </c>
      <c r="U18" s="75">
        <f t="shared" si="4"/>
        <v>0</v>
      </c>
      <c r="V18" s="81">
        <f t="shared" si="12"/>
        <v>0</v>
      </c>
      <c r="W18" s="74">
        <f t="shared" si="5"/>
        <v>6</v>
      </c>
      <c r="X18" s="74">
        <f t="shared" si="6"/>
        <v>10</v>
      </c>
      <c r="Y18" s="75">
        <f t="shared" si="7"/>
        <v>4</v>
      </c>
      <c r="Z18" s="76">
        <f t="shared" si="13"/>
        <v>0.66666666666666663</v>
      </c>
      <c r="AA18" s="12"/>
    </row>
    <row r="19" spans="1:27" s="13" customFormat="1">
      <c r="A19" s="131" t="s">
        <v>93</v>
      </c>
      <c r="B19" s="104" t="s">
        <v>29</v>
      </c>
      <c r="C19" s="74">
        <v>557</v>
      </c>
      <c r="D19" s="74">
        <v>571</v>
      </c>
      <c r="E19" s="75">
        <f t="shared" si="0"/>
        <v>14</v>
      </c>
      <c r="F19" s="81">
        <f t="shared" si="8"/>
        <v>2.5134649910233394E-2</v>
      </c>
      <c r="G19" s="74">
        <v>531</v>
      </c>
      <c r="H19" s="74">
        <v>517</v>
      </c>
      <c r="I19" s="75">
        <f t="shared" si="1"/>
        <v>-14</v>
      </c>
      <c r="J19" s="81">
        <f t="shared" si="9"/>
        <v>-2.6365348399246705E-2</v>
      </c>
      <c r="K19" s="74">
        <v>36</v>
      </c>
      <c r="L19" s="74">
        <v>33</v>
      </c>
      <c r="M19" s="75">
        <f t="shared" si="2"/>
        <v>-3</v>
      </c>
      <c r="N19" s="81">
        <f t="shared" si="10"/>
        <v>-8.3333333333333329E-2</v>
      </c>
      <c r="O19" s="74">
        <v>560</v>
      </c>
      <c r="P19" s="74">
        <v>592</v>
      </c>
      <c r="Q19" s="75">
        <f t="shared" si="3"/>
        <v>32</v>
      </c>
      <c r="R19" s="81">
        <f t="shared" si="11"/>
        <v>5.7142857142857141E-2</v>
      </c>
      <c r="S19" s="74">
        <v>284</v>
      </c>
      <c r="T19" s="74">
        <v>298</v>
      </c>
      <c r="U19" s="75">
        <f t="shared" si="4"/>
        <v>14</v>
      </c>
      <c r="V19" s="81">
        <f t="shared" si="12"/>
        <v>4.9295774647887321E-2</v>
      </c>
      <c r="W19" s="74">
        <f t="shared" si="5"/>
        <v>1968</v>
      </c>
      <c r="X19" s="74">
        <f t="shared" si="6"/>
        <v>2011</v>
      </c>
      <c r="Y19" s="75">
        <f t="shared" si="7"/>
        <v>43</v>
      </c>
      <c r="Z19" s="76">
        <f t="shared" si="13"/>
        <v>2.184959349593496E-2</v>
      </c>
      <c r="AA19" s="12"/>
    </row>
    <row r="20" spans="1:27" s="13" customFormat="1" ht="15.75" thickBot="1">
      <c r="A20" s="132"/>
      <c r="B20" s="134" t="s">
        <v>30</v>
      </c>
      <c r="C20" s="77">
        <f>SUM(C9:C19)</f>
        <v>6950</v>
      </c>
      <c r="D20" s="77">
        <f>SUM(D9:D19)</f>
        <v>6995</v>
      </c>
      <c r="E20" s="77">
        <f t="shared" si="0"/>
        <v>45</v>
      </c>
      <c r="F20" s="99">
        <f t="shared" si="8"/>
        <v>6.4748201438848919E-3</v>
      </c>
      <c r="G20" s="77">
        <f>SUM(G9:G19)</f>
        <v>4285</v>
      </c>
      <c r="H20" s="77">
        <f>SUM(H9:H19)</f>
        <v>4133</v>
      </c>
      <c r="I20" s="77">
        <f t="shared" si="1"/>
        <v>-152</v>
      </c>
      <c r="J20" s="99">
        <f t="shared" si="9"/>
        <v>-3.5472578763127191E-2</v>
      </c>
      <c r="K20" s="77">
        <f>SUM(K9:K19)</f>
        <v>768</v>
      </c>
      <c r="L20" s="77">
        <f>SUM(L9:L19)</f>
        <v>717</v>
      </c>
      <c r="M20" s="77">
        <f t="shared" si="2"/>
        <v>-51</v>
      </c>
      <c r="N20" s="99">
        <f t="shared" si="10"/>
        <v>-6.640625E-2</v>
      </c>
      <c r="O20" s="77">
        <f>SUM(O9:O19)</f>
        <v>5481</v>
      </c>
      <c r="P20" s="77">
        <f>SUM(P9:P19)</f>
        <v>5552</v>
      </c>
      <c r="Q20" s="77">
        <f t="shared" si="3"/>
        <v>71</v>
      </c>
      <c r="R20" s="99">
        <f t="shared" si="11"/>
        <v>1.2953840540047437E-2</v>
      </c>
      <c r="S20" s="77">
        <f>SUM(S9:S19)</f>
        <v>2117</v>
      </c>
      <c r="T20" s="77">
        <f>SUM(T9:T19)</f>
        <v>2036</v>
      </c>
      <c r="U20" s="77">
        <f t="shared" si="4"/>
        <v>-81</v>
      </c>
      <c r="V20" s="99">
        <f t="shared" si="12"/>
        <v>-3.8261691072272085E-2</v>
      </c>
      <c r="W20" s="77">
        <f>SUM(W9:W19)</f>
        <v>19601</v>
      </c>
      <c r="X20" s="77">
        <f>SUM(X9:X19)</f>
        <v>19433</v>
      </c>
      <c r="Y20" s="77">
        <f t="shared" si="7"/>
        <v>-168</v>
      </c>
      <c r="Z20" s="78">
        <f t="shared" si="13"/>
        <v>-8.570991275955309E-3</v>
      </c>
      <c r="AA20" s="12"/>
    </row>
    <row r="21" spans="1:27" s="13" customFormat="1">
      <c r="A21" s="12"/>
      <c r="B21" s="12" t="s">
        <v>65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4" zoomScale="110" zoomScaleNormal="110" workbookViewId="0">
      <selection activeCell="Y7" sqref="Y7:Y19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5.5703125" style="3" customWidth="1"/>
    <col min="5" max="5" width="6.28515625" style="3" customWidth="1"/>
    <col min="6" max="6" width="4.5703125" style="3" customWidth="1"/>
    <col min="7" max="7" width="5.85546875" style="3" customWidth="1"/>
    <col min="8" max="8" width="6" style="3" customWidth="1"/>
    <col min="9" max="9" width="7.140625" style="3" customWidth="1"/>
    <col min="10" max="10" width="4.42578125" style="3" customWidth="1"/>
    <col min="11" max="11" width="6.28515625" style="3" customWidth="1"/>
    <col min="12" max="12" width="6.42578125" style="3" customWidth="1"/>
    <col min="13" max="13" width="6.5703125" style="3" customWidth="1"/>
    <col min="14" max="14" width="4.5703125" style="3" bestFit="1" customWidth="1"/>
    <col min="15" max="15" width="7.28515625" style="3" customWidth="1"/>
    <col min="16" max="16" width="6.42578125" style="3" customWidth="1"/>
    <col min="17" max="17" width="6.28515625" style="3" customWidth="1"/>
    <col min="18" max="18" width="4.5703125" style="3" customWidth="1"/>
    <col min="19" max="19" width="6.42578125" style="3" customWidth="1"/>
    <col min="20" max="20" width="5.7109375" style="3" bestFit="1" customWidth="1"/>
    <col min="21" max="21" width="6.42578125" style="3" customWidth="1"/>
    <col min="22" max="22" width="4.28515625" style="3" customWidth="1"/>
    <col min="23" max="23" width="6.7109375" style="85" customWidth="1"/>
    <col min="24" max="24" width="6.85546875" style="3" customWidth="1"/>
    <col min="25" max="25" width="7" style="3" customWidth="1"/>
    <col min="26" max="26" width="5.28515625" style="3" customWidth="1"/>
    <col min="27" max="27" width="6" style="3" customWidth="1"/>
    <col min="28" max="16384" width="9.140625" style="1"/>
  </cols>
  <sheetData>
    <row r="1" spans="1:27" s="12" customFormat="1">
      <c r="A1" s="16" t="s">
        <v>60</v>
      </c>
      <c r="B1" s="15"/>
      <c r="C1" s="16"/>
      <c r="D1" s="17"/>
      <c r="E1" s="17"/>
      <c r="F1" s="17"/>
      <c r="G1" s="17"/>
      <c r="H1" s="17"/>
      <c r="I1" s="17"/>
      <c r="J1" s="18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83"/>
      <c r="X1" s="18"/>
      <c r="Y1" s="18"/>
      <c r="Z1" s="18"/>
      <c r="AA1" s="18"/>
    </row>
    <row r="2" spans="1:27" s="12" customFormat="1">
      <c r="A2" s="16" t="s">
        <v>149</v>
      </c>
      <c r="B2" s="14"/>
      <c r="C2" s="16"/>
      <c r="D2" s="16"/>
      <c r="E2" s="16"/>
      <c r="F2" s="16"/>
      <c r="G2" s="16"/>
      <c r="H2" s="16"/>
      <c r="I2" s="16"/>
      <c r="J2" s="18"/>
      <c r="K2" s="18"/>
      <c r="L2" s="16"/>
      <c r="M2" s="16"/>
      <c r="N2" s="18"/>
      <c r="O2" s="18"/>
      <c r="P2" s="18"/>
      <c r="Q2" s="18"/>
      <c r="R2" s="18"/>
      <c r="S2" s="18"/>
      <c r="T2" s="18"/>
      <c r="U2" s="18"/>
      <c r="V2" s="18"/>
      <c r="W2" s="83"/>
      <c r="X2" s="18"/>
      <c r="Y2" s="18"/>
      <c r="Z2" s="18"/>
      <c r="AA2" s="18"/>
    </row>
    <row r="3" spans="1:27" s="12" customFormat="1" ht="13.5" thickBot="1">
      <c r="A3" s="19"/>
      <c r="C3" s="2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83"/>
      <c r="X3" s="18"/>
      <c r="Y3" s="18"/>
      <c r="Z3" s="18"/>
      <c r="AA3" s="18"/>
    </row>
    <row r="4" spans="1:27" s="12" customFormat="1" ht="15" customHeight="1">
      <c r="A4" s="106"/>
      <c r="B4" s="107"/>
      <c r="C4" s="107"/>
      <c r="D4" s="170" t="s">
        <v>131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67"/>
      <c r="Y4" s="168"/>
      <c r="Z4" s="168"/>
      <c r="AA4" s="169"/>
    </row>
    <row r="5" spans="1:27" s="12" customFormat="1" ht="15" customHeight="1">
      <c r="A5" s="108"/>
      <c r="B5" s="104" t="s">
        <v>0</v>
      </c>
      <c r="C5" s="105" t="s">
        <v>62</v>
      </c>
      <c r="D5" s="158" t="s">
        <v>15</v>
      </c>
      <c r="E5" s="158"/>
      <c r="F5" s="158"/>
      <c r="G5" s="158"/>
      <c r="H5" s="158" t="s">
        <v>66</v>
      </c>
      <c r="I5" s="158"/>
      <c r="J5" s="158" t="s">
        <v>16</v>
      </c>
      <c r="K5" s="158"/>
      <c r="L5" s="158" t="s">
        <v>16</v>
      </c>
      <c r="M5" s="158"/>
      <c r="N5" s="158" t="s">
        <v>16</v>
      </c>
      <c r="O5" s="158"/>
      <c r="P5" s="158" t="s">
        <v>17</v>
      </c>
      <c r="Q5" s="158"/>
      <c r="R5" s="158"/>
      <c r="S5" s="158"/>
      <c r="T5" s="158" t="s">
        <v>18</v>
      </c>
      <c r="U5" s="158"/>
      <c r="V5" s="158"/>
      <c r="W5" s="158"/>
      <c r="X5" s="158" t="s">
        <v>14</v>
      </c>
      <c r="Y5" s="158"/>
      <c r="Z5" s="158"/>
      <c r="AA5" s="159"/>
    </row>
    <row r="6" spans="1:27" s="12" customFormat="1">
      <c r="A6" s="108"/>
      <c r="B6" s="104" t="s">
        <v>1</v>
      </c>
      <c r="C6" s="105" t="s">
        <v>63</v>
      </c>
      <c r="D6" s="104" t="s">
        <v>144</v>
      </c>
      <c r="E6" s="104" t="s">
        <v>148</v>
      </c>
      <c r="F6" s="158" t="s">
        <v>33</v>
      </c>
      <c r="G6" s="158"/>
      <c r="H6" s="104" t="s">
        <v>144</v>
      </c>
      <c r="I6" s="104" t="s">
        <v>148</v>
      </c>
      <c r="J6" s="158" t="s">
        <v>33</v>
      </c>
      <c r="K6" s="158"/>
      <c r="L6" s="104" t="s">
        <v>144</v>
      </c>
      <c r="M6" s="104" t="s">
        <v>148</v>
      </c>
      <c r="N6" s="158" t="s">
        <v>33</v>
      </c>
      <c r="O6" s="158"/>
      <c r="P6" s="104" t="s">
        <v>144</v>
      </c>
      <c r="Q6" s="104" t="s">
        <v>148</v>
      </c>
      <c r="R6" s="158" t="s">
        <v>33</v>
      </c>
      <c r="S6" s="158"/>
      <c r="T6" s="104" t="s">
        <v>144</v>
      </c>
      <c r="U6" s="104" t="s">
        <v>148</v>
      </c>
      <c r="V6" s="158" t="s">
        <v>33</v>
      </c>
      <c r="W6" s="158"/>
      <c r="X6" s="104" t="s">
        <v>144</v>
      </c>
      <c r="Y6" s="104" t="s">
        <v>148</v>
      </c>
      <c r="Z6" s="158" t="s">
        <v>33</v>
      </c>
      <c r="AA6" s="159"/>
    </row>
    <row r="7" spans="1:27" s="12" customFormat="1" ht="28.5" customHeight="1">
      <c r="A7" s="109" t="s">
        <v>2</v>
      </c>
      <c r="B7" s="100" t="s">
        <v>35</v>
      </c>
      <c r="C7" s="82">
        <f>Y7/Y20</f>
        <v>6.0206864611742914E-3</v>
      </c>
      <c r="D7" s="101">
        <v>31</v>
      </c>
      <c r="E7" s="101">
        <v>44</v>
      </c>
      <c r="F7" s="151">
        <f t="shared" ref="F7:F20" si="0">E7-D7</f>
        <v>13</v>
      </c>
      <c r="G7" s="152">
        <f t="shared" ref="G7:G20" si="1">F7/D7</f>
        <v>0.41935483870967744</v>
      </c>
      <c r="H7" s="101">
        <v>16</v>
      </c>
      <c r="I7" s="101">
        <v>16</v>
      </c>
      <c r="J7" s="153">
        <f>I7-H7</f>
        <v>0</v>
      </c>
      <c r="K7" s="152">
        <f>J7/H7</f>
        <v>0</v>
      </c>
      <c r="L7" s="101">
        <v>2</v>
      </c>
      <c r="M7" s="101">
        <v>2</v>
      </c>
      <c r="N7" s="153">
        <f>M7-L7</f>
        <v>0</v>
      </c>
      <c r="O7" s="152">
        <f>N7/L7</f>
        <v>0</v>
      </c>
      <c r="P7" s="101">
        <v>39</v>
      </c>
      <c r="Q7" s="101">
        <v>44</v>
      </c>
      <c r="R7" s="153">
        <f>Q7-P7</f>
        <v>5</v>
      </c>
      <c r="S7" s="152">
        <f>R7/P7</f>
        <v>0.12820512820512819</v>
      </c>
      <c r="T7" s="101">
        <v>8</v>
      </c>
      <c r="U7" s="101">
        <v>11</v>
      </c>
      <c r="V7" s="153">
        <f>U7-T7</f>
        <v>3</v>
      </c>
      <c r="W7" s="152">
        <f>V7/T7</f>
        <v>0.375</v>
      </c>
      <c r="X7" s="153">
        <f>D7+H7+L7+P7+T7</f>
        <v>96</v>
      </c>
      <c r="Y7" s="21">
        <f>E7+I7+M7+Q7+U7</f>
        <v>117</v>
      </c>
      <c r="Z7" s="21">
        <f>Y7-X7</f>
        <v>21</v>
      </c>
      <c r="AA7" s="55">
        <f>Z7/X7</f>
        <v>0.21875</v>
      </c>
    </row>
    <row r="8" spans="1:27" s="12" customFormat="1" ht="13.5" customHeight="1">
      <c r="A8" s="109" t="s">
        <v>40</v>
      </c>
      <c r="B8" s="100" t="s">
        <v>36</v>
      </c>
      <c r="C8" s="82">
        <f>Y8/Y20</f>
        <v>1.9554366284155818E-3</v>
      </c>
      <c r="D8" s="101">
        <v>14</v>
      </c>
      <c r="E8" s="101">
        <v>13</v>
      </c>
      <c r="F8" s="151">
        <f t="shared" si="0"/>
        <v>-1</v>
      </c>
      <c r="G8" s="152">
        <f t="shared" si="1"/>
        <v>-7.1428571428571425E-2</v>
      </c>
      <c r="H8" s="101">
        <v>16</v>
      </c>
      <c r="I8" s="101">
        <v>12</v>
      </c>
      <c r="J8" s="153">
        <f t="shared" ref="J8:J19" si="2">I8-H8</f>
        <v>-4</v>
      </c>
      <c r="K8" s="152">
        <f t="shared" ref="K8:K19" si="3">J8/H8</f>
        <v>-0.25</v>
      </c>
      <c r="L8" s="101"/>
      <c r="M8" s="101"/>
      <c r="N8" s="153">
        <f t="shared" ref="N8:N19" si="4">M8-L8</f>
        <v>0</v>
      </c>
      <c r="O8" s="152" t="e">
        <f t="shared" ref="O8:O19" si="5">N8/L8</f>
        <v>#DIV/0!</v>
      </c>
      <c r="P8" s="101">
        <v>7</v>
      </c>
      <c r="Q8" s="101">
        <v>9</v>
      </c>
      <c r="R8" s="153">
        <f t="shared" ref="R8:R19" si="6">Q8-P8</f>
        <v>2</v>
      </c>
      <c r="S8" s="152">
        <f t="shared" ref="S8:S19" si="7">R8/P8</f>
        <v>0.2857142857142857</v>
      </c>
      <c r="T8" s="101">
        <v>7</v>
      </c>
      <c r="U8" s="101">
        <v>4</v>
      </c>
      <c r="V8" s="153">
        <f t="shared" ref="V8:V19" si="8">U8-T8</f>
        <v>-3</v>
      </c>
      <c r="W8" s="152">
        <f t="shared" ref="W8:W19" si="9">V8/T8</f>
        <v>-0.42857142857142855</v>
      </c>
      <c r="X8" s="153">
        <f t="shared" ref="X8:X19" si="10">D8+H8+L8+P8+T8</f>
        <v>44</v>
      </c>
      <c r="Y8" s="21">
        <f t="shared" ref="Y8:Y19" si="11">E8+I8+M8+Q8+U8</f>
        <v>38</v>
      </c>
      <c r="Z8" s="21">
        <f t="shared" ref="Z8:Z19" si="12">Y8-X8</f>
        <v>-6</v>
      </c>
      <c r="AA8" s="55">
        <f t="shared" ref="AA8:AA19" si="13">Z8/X8</f>
        <v>-0.13636363636363635</v>
      </c>
    </row>
    <row r="9" spans="1:27" s="12" customFormat="1">
      <c r="A9" s="109" t="s">
        <v>3</v>
      </c>
      <c r="B9" s="100" t="s">
        <v>4</v>
      </c>
      <c r="C9" s="82">
        <f>Y9/Y20</f>
        <v>0.10435856532702105</v>
      </c>
      <c r="D9" s="101">
        <v>834</v>
      </c>
      <c r="E9" s="101">
        <v>806</v>
      </c>
      <c r="F9" s="151">
        <f t="shared" si="0"/>
        <v>-28</v>
      </c>
      <c r="G9" s="152">
        <f t="shared" si="1"/>
        <v>-3.3573141486810551E-2</v>
      </c>
      <c r="H9" s="101">
        <v>470</v>
      </c>
      <c r="I9" s="101">
        <v>455</v>
      </c>
      <c r="J9" s="153">
        <f t="shared" si="2"/>
        <v>-15</v>
      </c>
      <c r="K9" s="152">
        <f t="shared" si="3"/>
        <v>-3.1914893617021274E-2</v>
      </c>
      <c r="L9" s="101">
        <v>57</v>
      </c>
      <c r="M9" s="101">
        <v>52</v>
      </c>
      <c r="N9" s="153">
        <f t="shared" si="4"/>
        <v>-5</v>
      </c>
      <c r="O9" s="152">
        <f t="shared" si="5"/>
        <v>-8.771929824561403E-2</v>
      </c>
      <c r="P9" s="101">
        <v>623</v>
      </c>
      <c r="Q9" s="101">
        <v>621</v>
      </c>
      <c r="R9" s="153">
        <f t="shared" si="6"/>
        <v>-2</v>
      </c>
      <c r="S9" s="152">
        <f t="shared" si="7"/>
        <v>-3.2102728731942215E-3</v>
      </c>
      <c r="T9" s="101">
        <v>104</v>
      </c>
      <c r="U9" s="101">
        <v>94</v>
      </c>
      <c r="V9" s="153">
        <f t="shared" si="8"/>
        <v>-10</v>
      </c>
      <c r="W9" s="152">
        <f t="shared" si="9"/>
        <v>-9.6153846153846159E-2</v>
      </c>
      <c r="X9" s="153">
        <f t="shared" si="10"/>
        <v>2088</v>
      </c>
      <c r="Y9" s="21">
        <f t="shared" si="11"/>
        <v>2028</v>
      </c>
      <c r="Z9" s="21">
        <f t="shared" si="12"/>
        <v>-60</v>
      </c>
      <c r="AA9" s="55">
        <f t="shared" si="13"/>
        <v>-2.8735632183908046E-2</v>
      </c>
    </row>
    <row r="10" spans="1:27" s="12" customFormat="1" ht="51" customHeight="1">
      <c r="A10" s="109" t="s">
        <v>90</v>
      </c>
      <c r="B10" s="100" t="s">
        <v>91</v>
      </c>
      <c r="C10" s="82">
        <f>Y10/Y20</f>
        <v>8.2334173828024499E-4</v>
      </c>
      <c r="D10" s="101">
        <v>6</v>
      </c>
      <c r="E10" s="101">
        <v>5</v>
      </c>
      <c r="F10" s="151">
        <f t="shared" si="0"/>
        <v>-1</v>
      </c>
      <c r="G10" s="152">
        <f t="shared" si="1"/>
        <v>-0.16666666666666666</v>
      </c>
      <c r="H10" s="101">
        <v>1</v>
      </c>
      <c r="I10" s="101">
        <v>1</v>
      </c>
      <c r="J10" s="153">
        <f t="shared" si="2"/>
        <v>0</v>
      </c>
      <c r="K10" s="152">
        <f t="shared" si="3"/>
        <v>0</v>
      </c>
      <c r="L10" s="101"/>
      <c r="M10" s="101"/>
      <c r="N10" s="153">
        <f t="shared" si="4"/>
        <v>0</v>
      </c>
      <c r="O10" s="152" t="e">
        <f t="shared" si="5"/>
        <v>#DIV/0!</v>
      </c>
      <c r="P10" s="101">
        <v>9</v>
      </c>
      <c r="Q10" s="101">
        <v>9</v>
      </c>
      <c r="R10" s="153">
        <f t="shared" si="6"/>
        <v>0</v>
      </c>
      <c r="S10" s="152">
        <f t="shared" si="7"/>
        <v>0</v>
      </c>
      <c r="T10" s="101"/>
      <c r="U10" s="101">
        <v>1</v>
      </c>
      <c r="V10" s="153">
        <f t="shared" si="8"/>
        <v>1</v>
      </c>
      <c r="W10" s="152" t="e">
        <f t="shared" si="9"/>
        <v>#DIV/0!</v>
      </c>
      <c r="X10" s="153">
        <f t="shared" si="10"/>
        <v>16</v>
      </c>
      <c r="Y10" s="21">
        <f t="shared" si="11"/>
        <v>16</v>
      </c>
      <c r="Z10" s="21">
        <f t="shared" si="12"/>
        <v>0</v>
      </c>
      <c r="AA10" s="55">
        <f t="shared" si="13"/>
        <v>0</v>
      </c>
    </row>
    <row r="11" spans="1:27" s="12" customFormat="1" ht="75" customHeight="1">
      <c r="A11" s="109" t="s">
        <v>5</v>
      </c>
      <c r="B11" s="100" t="s">
        <v>42</v>
      </c>
      <c r="C11" s="82">
        <f>Y11/Y20</f>
        <v>2.9331549426233725E-3</v>
      </c>
      <c r="D11" s="101">
        <v>8</v>
      </c>
      <c r="E11" s="101">
        <v>9</v>
      </c>
      <c r="F11" s="151">
        <f t="shared" si="0"/>
        <v>1</v>
      </c>
      <c r="G11" s="152">
        <f t="shared" si="1"/>
        <v>0.125</v>
      </c>
      <c r="H11" s="101">
        <v>20</v>
      </c>
      <c r="I11" s="101">
        <v>22</v>
      </c>
      <c r="J11" s="153">
        <f t="shared" si="2"/>
        <v>2</v>
      </c>
      <c r="K11" s="152">
        <f t="shared" si="3"/>
        <v>0.1</v>
      </c>
      <c r="L11" s="101">
        <v>4</v>
      </c>
      <c r="M11" s="101">
        <v>4</v>
      </c>
      <c r="N11" s="153">
        <f t="shared" si="4"/>
        <v>0</v>
      </c>
      <c r="O11" s="152">
        <f t="shared" si="5"/>
        <v>0</v>
      </c>
      <c r="P11" s="101">
        <v>14</v>
      </c>
      <c r="Q11" s="101">
        <v>18</v>
      </c>
      <c r="R11" s="153">
        <f t="shared" si="6"/>
        <v>4</v>
      </c>
      <c r="S11" s="152">
        <f t="shared" si="7"/>
        <v>0.2857142857142857</v>
      </c>
      <c r="T11" s="101">
        <v>5</v>
      </c>
      <c r="U11" s="101">
        <v>4</v>
      </c>
      <c r="V11" s="153">
        <f t="shared" si="8"/>
        <v>-1</v>
      </c>
      <c r="W11" s="152">
        <f t="shared" si="9"/>
        <v>-0.2</v>
      </c>
      <c r="X11" s="153">
        <f t="shared" si="10"/>
        <v>51</v>
      </c>
      <c r="Y11" s="21">
        <f t="shared" si="11"/>
        <v>57</v>
      </c>
      <c r="Z11" s="21">
        <f t="shared" si="12"/>
        <v>6</v>
      </c>
      <c r="AA11" s="55">
        <f t="shared" si="13"/>
        <v>0.11764705882352941</v>
      </c>
    </row>
    <row r="12" spans="1:27" s="12" customFormat="1">
      <c r="A12" s="109" t="s">
        <v>6</v>
      </c>
      <c r="B12" s="100" t="s">
        <v>7</v>
      </c>
      <c r="C12" s="82">
        <f>Y12/Y20</f>
        <v>0.15381052848247825</v>
      </c>
      <c r="D12" s="101">
        <v>987</v>
      </c>
      <c r="E12" s="101">
        <v>997</v>
      </c>
      <c r="F12" s="151">
        <f t="shared" si="0"/>
        <v>10</v>
      </c>
      <c r="G12" s="152">
        <f t="shared" si="1"/>
        <v>1.0131712259371834E-2</v>
      </c>
      <c r="H12" s="101">
        <v>657</v>
      </c>
      <c r="I12" s="101">
        <v>651</v>
      </c>
      <c r="J12" s="153">
        <f t="shared" si="2"/>
        <v>-6</v>
      </c>
      <c r="K12" s="152">
        <f t="shared" si="3"/>
        <v>-9.1324200913242004E-3</v>
      </c>
      <c r="L12" s="101">
        <v>147</v>
      </c>
      <c r="M12" s="101">
        <v>147</v>
      </c>
      <c r="N12" s="153">
        <f t="shared" si="4"/>
        <v>0</v>
      </c>
      <c r="O12" s="152">
        <f t="shared" si="5"/>
        <v>0</v>
      </c>
      <c r="P12" s="101">
        <v>842</v>
      </c>
      <c r="Q12" s="101">
        <v>841</v>
      </c>
      <c r="R12" s="153">
        <f t="shared" si="6"/>
        <v>-1</v>
      </c>
      <c r="S12" s="152">
        <f t="shared" si="7"/>
        <v>-1.1876484560570072E-3</v>
      </c>
      <c r="T12" s="101">
        <v>372</v>
      </c>
      <c r="U12" s="101">
        <v>353</v>
      </c>
      <c r="V12" s="153">
        <f t="shared" si="8"/>
        <v>-19</v>
      </c>
      <c r="W12" s="152">
        <f t="shared" si="9"/>
        <v>-5.1075268817204304E-2</v>
      </c>
      <c r="X12" s="153">
        <f t="shared" si="10"/>
        <v>3005</v>
      </c>
      <c r="Y12" s="21">
        <f t="shared" si="11"/>
        <v>2989</v>
      </c>
      <c r="Z12" s="21">
        <f t="shared" si="12"/>
        <v>-16</v>
      </c>
      <c r="AA12" s="55">
        <f t="shared" si="13"/>
        <v>-5.3244592346089852E-3</v>
      </c>
    </row>
    <row r="13" spans="1:27" s="12" customFormat="1">
      <c r="A13" s="109" t="s">
        <v>8</v>
      </c>
      <c r="B13" s="100" t="s">
        <v>9</v>
      </c>
      <c r="C13" s="82">
        <f>Y13/Y20</f>
        <v>0.18931714094581381</v>
      </c>
      <c r="D13" s="101">
        <v>1445</v>
      </c>
      <c r="E13" s="101">
        <v>1441</v>
      </c>
      <c r="F13" s="151">
        <f t="shared" si="0"/>
        <v>-4</v>
      </c>
      <c r="G13" s="152">
        <f t="shared" si="1"/>
        <v>-2.7681660899653978E-3</v>
      </c>
      <c r="H13" s="101">
        <v>741</v>
      </c>
      <c r="I13" s="101">
        <v>715</v>
      </c>
      <c r="J13" s="153">
        <f t="shared" si="2"/>
        <v>-26</v>
      </c>
      <c r="K13" s="152">
        <f t="shared" si="3"/>
        <v>-3.5087719298245612E-2</v>
      </c>
      <c r="L13" s="101">
        <v>123</v>
      </c>
      <c r="M13" s="101">
        <v>125</v>
      </c>
      <c r="N13" s="153">
        <f t="shared" si="4"/>
        <v>2</v>
      </c>
      <c r="O13" s="152">
        <f t="shared" si="5"/>
        <v>1.6260162601626018E-2</v>
      </c>
      <c r="P13" s="101">
        <v>1061</v>
      </c>
      <c r="Q13" s="101">
        <v>1092</v>
      </c>
      <c r="R13" s="153">
        <f t="shared" si="6"/>
        <v>31</v>
      </c>
      <c r="S13" s="152">
        <f t="shared" si="7"/>
        <v>2.9217719132893498E-2</v>
      </c>
      <c r="T13" s="101">
        <v>292</v>
      </c>
      <c r="U13" s="101">
        <v>306</v>
      </c>
      <c r="V13" s="153">
        <f t="shared" si="8"/>
        <v>14</v>
      </c>
      <c r="W13" s="152">
        <f t="shared" si="9"/>
        <v>4.7945205479452052E-2</v>
      </c>
      <c r="X13" s="153">
        <f t="shared" si="10"/>
        <v>3662</v>
      </c>
      <c r="Y13" s="21">
        <f t="shared" si="11"/>
        <v>3679</v>
      </c>
      <c r="Z13" s="21">
        <f t="shared" si="12"/>
        <v>17</v>
      </c>
      <c r="AA13" s="55">
        <f t="shared" si="13"/>
        <v>4.6422719825232111E-3</v>
      </c>
    </row>
    <row r="14" spans="1:27" s="12" customFormat="1" ht="24">
      <c r="A14" s="109" t="s">
        <v>10</v>
      </c>
      <c r="B14" s="100" t="s">
        <v>37</v>
      </c>
      <c r="C14" s="82">
        <f>Y14/Y20</f>
        <v>3.0823856326866669E-2</v>
      </c>
      <c r="D14" s="101">
        <v>176</v>
      </c>
      <c r="E14" s="101">
        <v>189</v>
      </c>
      <c r="F14" s="151">
        <f t="shared" si="0"/>
        <v>13</v>
      </c>
      <c r="G14" s="152">
        <f t="shared" si="1"/>
        <v>7.3863636363636367E-2</v>
      </c>
      <c r="H14" s="101">
        <v>184</v>
      </c>
      <c r="I14" s="101">
        <v>175</v>
      </c>
      <c r="J14" s="153">
        <f t="shared" si="2"/>
        <v>-9</v>
      </c>
      <c r="K14" s="152">
        <f t="shared" si="3"/>
        <v>-4.8913043478260872E-2</v>
      </c>
      <c r="L14" s="101">
        <v>17</v>
      </c>
      <c r="M14" s="101">
        <v>14</v>
      </c>
      <c r="N14" s="153">
        <f t="shared" si="4"/>
        <v>-3</v>
      </c>
      <c r="O14" s="152">
        <f t="shared" si="5"/>
        <v>-0.17647058823529413</v>
      </c>
      <c r="P14" s="101">
        <v>176</v>
      </c>
      <c r="Q14" s="101">
        <v>166</v>
      </c>
      <c r="R14" s="153">
        <f t="shared" si="6"/>
        <v>-10</v>
      </c>
      <c r="S14" s="152">
        <f t="shared" si="7"/>
        <v>-5.6818181818181816E-2</v>
      </c>
      <c r="T14" s="101">
        <v>56</v>
      </c>
      <c r="U14" s="101">
        <v>55</v>
      </c>
      <c r="V14" s="153">
        <f t="shared" si="8"/>
        <v>-1</v>
      </c>
      <c r="W14" s="152">
        <f t="shared" si="9"/>
        <v>-1.7857142857142856E-2</v>
      </c>
      <c r="X14" s="153">
        <f t="shared" si="10"/>
        <v>609</v>
      </c>
      <c r="Y14" s="21">
        <f t="shared" si="11"/>
        <v>599</v>
      </c>
      <c r="Z14" s="21">
        <f t="shared" si="12"/>
        <v>-10</v>
      </c>
      <c r="AA14" s="55">
        <f t="shared" si="13"/>
        <v>-1.6420361247947456E-2</v>
      </c>
    </row>
    <row r="15" spans="1:27" s="12" customFormat="1" ht="36.75" customHeight="1">
      <c r="A15" s="109" t="s">
        <v>41</v>
      </c>
      <c r="B15" s="100" t="s">
        <v>38</v>
      </c>
      <c r="C15" s="82">
        <f>Y15/Y20</f>
        <v>8.8457778006483814E-2</v>
      </c>
      <c r="D15" s="101">
        <v>351</v>
      </c>
      <c r="E15" s="101">
        <v>345</v>
      </c>
      <c r="F15" s="151">
        <f t="shared" si="0"/>
        <v>-6</v>
      </c>
      <c r="G15" s="152">
        <f t="shared" si="1"/>
        <v>-1.7094017094017096E-2</v>
      </c>
      <c r="H15" s="101">
        <v>398</v>
      </c>
      <c r="I15" s="101">
        <v>357</v>
      </c>
      <c r="J15" s="153">
        <f t="shared" si="2"/>
        <v>-41</v>
      </c>
      <c r="K15" s="152">
        <f t="shared" si="3"/>
        <v>-0.10301507537688442</v>
      </c>
      <c r="L15" s="101">
        <v>180</v>
      </c>
      <c r="M15" s="101">
        <v>151</v>
      </c>
      <c r="N15" s="153">
        <f t="shared" si="4"/>
        <v>-29</v>
      </c>
      <c r="O15" s="152">
        <f t="shared" si="5"/>
        <v>-0.16111111111111112</v>
      </c>
      <c r="P15" s="101">
        <v>560</v>
      </c>
      <c r="Q15" s="101">
        <v>537</v>
      </c>
      <c r="R15" s="153">
        <f t="shared" si="6"/>
        <v>-23</v>
      </c>
      <c r="S15" s="152">
        <f t="shared" si="7"/>
        <v>-4.1071428571428571E-2</v>
      </c>
      <c r="T15" s="101">
        <v>371</v>
      </c>
      <c r="U15" s="101">
        <v>329</v>
      </c>
      <c r="V15" s="153">
        <f t="shared" si="8"/>
        <v>-42</v>
      </c>
      <c r="W15" s="152">
        <f t="shared" si="9"/>
        <v>-0.11320754716981132</v>
      </c>
      <c r="X15" s="153">
        <f t="shared" si="10"/>
        <v>1860</v>
      </c>
      <c r="Y15" s="21">
        <f t="shared" si="11"/>
        <v>1719</v>
      </c>
      <c r="Z15" s="21">
        <f t="shared" si="12"/>
        <v>-141</v>
      </c>
      <c r="AA15" s="55">
        <f t="shared" si="13"/>
        <v>-7.5806451612903225E-2</v>
      </c>
    </row>
    <row r="16" spans="1:27" s="12" customFormat="1" ht="27" customHeight="1">
      <c r="A16" s="109" t="s">
        <v>48</v>
      </c>
      <c r="B16" s="100" t="s">
        <v>49</v>
      </c>
      <c r="C16" s="82">
        <f>Y16/Y20</f>
        <v>1.9091236556373181E-2</v>
      </c>
      <c r="D16" s="101">
        <v>179</v>
      </c>
      <c r="E16" s="101">
        <v>238</v>
      </c>
      <c r="F16" s="151">
        <f t="shared" si="0"/>
        <v>59</v>
      </c>
      <c r="G16" s="152">
        <f t="shared" si="1"/>
        <v>0.32960893854748602</v>
      </c>
      <c r="H16" s="101">
        <v>40</v>
      </c>
      <c r="I16" s="101">
        <v>37</v>
      </c>
      <c r="J16" s="153">
        <f t="shared" si="2"/>
        <v>-3</v>
      </c>
      <c r="K16" s="152">
        <f t="shared" si="3"/>
        <v>-7.4999999999999997E-2</v>
      </c>
      <c r="L16" s="101">
        <v>5</v>
      </c>
      <c r="M16" s="101">
        <v>7</v>
      </c>
      <c r="N16" s="153">
        <f t="shared" si="4"/>
        <v>2</v>
      </c>
      <c r="O16" s="152">
        <f t="shared" si="5"/>
        <v>0.4</v>
      </c>
      <c r="P16" s="101">
        <v>51</v>
      </c>
      <c r="Q16" s="101">
        <v>62</v>
      </c>
      <c r="R16" s="153">
        <f t="shared" si="6"/>
        <v>11</v>
      </c>
      <c r="S16" s="152">
        <f t="shared" si="7"/>
        <v>0.21568627450980393</v>
      </c>
      <c r="T16" s="101">
        <v>18</v>
      </c>
      <c r="U16" s="101">
        <v>27</v>
      </c>
      <c r="V16" s="153">
        <f t="shared" si="8"/>
        <v>9</v>
      </c>
      <c r="W16" s="152">
        <f t="shared" si="9"/>
        <v>0.5</v>
      </c>
      <c r="X16" s="153">
        <f t="shared" si="10"/>
        <v>293</v>
      </c>
      <c r="Y16" s="21">
        <f t="shared" si="11"/>
        <v>371</v>
      </c>
      <c r="Z16" s="21">
        <f t="shared" si="12"/>
        <v>78</v>
      </c>
      <c r="AA16" s="55">
        <f t="shared" si="13"/>
        <v>0.26621160409556316</v>
      </c>
    </row>
    <row r="17" spans="1:27" s="12" customFormat="1" ht="36">
      <c r="A17" s="109" t="s">
        <v>11</v>
      </c>
      <c r="B17" s="100" t="s">
        <v>43</v>
      </c>
      <c r="C17" s="82">
        <f>Y17/Y20</f>
        <v>3.5249318170122987E-2</v>
      </c>
      <c r="D17" s="101">
        <v>332</v>
      </c>
      <c r="E17" s="101">
        <v>310</v>
      </c>
      <c r="F17" s="151">
        <f t="shared" si="0"/>
        <v>-22</v>
      </c>
      <c r="G17" s="152">
        <f t="shared" si="1"/>
        <v>-6.6265060240963861E-2</v>
      </c>
      <c r="H17" s="101">
        <v>100</v>
      </c>
      <c r="I17" s="101">
        <v>93</v>
      </c>
      <c r="J17" s="153">
        <f t="shared" si="2"/>
        <v>-7</v>
      </c>
      <c r="K17" s="152">
        <f t="shared" si="3"/>
        <v>-7.0000000000000007E-2</v>
      </c>
      <c r="L17" s="101">
        <v>38</v>
      </c>
      <c r="M17" s="101">
        <v>40</v>
      </c>
      <c r="N17" s="153">
        <f t="shared" si="4"/>
        <v>2</v>
      </c>
      <c r="O17" s="152">
        <f t="shared" si="5"/>
        <v>5.2631578947368418E-2</v>
      </c>
      <c r="P17" s="101">
        <v>185</v>
      </c>
      <c r="Q17" s="101">
        <v>182</v>
      </c>
      <c r="R17" s="153">
        <f t="shared" si="6"/>
        <v>-3</v>
      </c>
      <c r="S17" s="152">
        <f t="shared" si="7"/>
        <v>-1.6216216216216217E-2</v>
      </c>
      <c r="T17" s="101">
        <v>65</v>
      </c>
      <c r="U17" s="101">
        <v>60</v>
      </c>
      <c r="V17" s="153">
        <f t="shared" si="8"/>
        <v>-5</v>
      </c>
      <c r="W17" s="152">
        <f t="shared" si="9"/>
        <v>-7.6923076923076927E-2</v>
      </c>
      <c r="X17" s="153">
        <f t="shared" si="10"/>
        <v>720</v>
      </c>
      <c r="Y17" s="21">
        <f t="shared" si="11"/>
        <v>685</v>
      </c>
      <c r="Z17" s="21">
        <f t="shared" si="12"/>
        <v>-35</v>
      </c>
      <c r="AA17" s="55">
        <f t="shared" si="13"/>
        <v>-4.8611111111111112E-2</v>
      </c>
    </row>
    <row r="18" spans="1:27" s="12" customFormat="1">
      <c r="A18" s="110"/>
      <c r="B18" s="102" t="s">
        <v>39</v>
      </c>
      <c r="C18" s="82">
        <f>Y18/Y20</f>
        <v>0.26367519168424847</v>
      </c>
      <c r="D18" s="101">
        <v>2030</v>
      </c>
      <c r="E18" s="101">
        <v>2027</v>
      </c>
      <c r="F18" s="151">
        <f t="shared" si="0"/>
        <v>-3</v>
      </c>
      <c r="G18" s="152">
        <f t="shared" si="1"/>
        <v>-1.477832512315271E-3</v>
      </c>
      <c r="H18" s="101">
        <v>1111</v>
      </c>
      <c r="I18" s="101">
        <v>1082</v>
      </c>
      <c r="J18" s="153">
        <f t="shared" si="2"/>
        <v>-29</v>
      </c>
      <c r="K18" s="152">
        <f t="shared" si="3"/>
        <v>-2.6102610261026102E-2</v>
      </c>
      <c r="L18" s="101">
        <v>159</v>
      </c>
      <c r="M18" s="101">
        <v>142</v>
      </c>
      <c r="N18" s="153">
        <f t="shared" si="4"/>
        <v>-17</v>
      </c>
      <c r="O18" s="152">
        <f t="shared" si="5"/>
        <v>-0.1069182389937107</v>
      </c>
      <c r="P18" s="101">
        <v>1354</v>
      </c>
      <c r="Q18" s="101">
        <v>1379</v>
      </c>
      <c r="R18" s="153">
        <f t="shared" si="6"/>
        <v>25</v>
      </c>
      <c r="S18" s="152">
        <f t="shared" si="7"/>
        <v>1.8463810930576072E-2</v>
      </c>
      <c r="T18" s="101">
        <v>535</v>
      </c>
      <c r="U18" s="101">
        <v>494</v>
      </c>
      <c r="V18" s="153">
        <f t="shared" si="8"/>
        <v>-41</v>
      </c>
      <c r="W18" s="152">
        <f t="shared" si="9"/>
        <v>-7.6635514018691592E-2</v>
      </c>
      <c r="X18" s="153">
        <f t="shared" si="10"/>
        <v>5189</v>
      </c>
      <c r="Y18" s="21">
        <f t="shared" si="11"/>
        <v>5124</v>
      </c>
      <c r="Z18" s="21">
        <f t="shared" si="12"/>
        <v>-65</v>
      </c>
      <c r="AA18" s="55">
        <f t="shared" si="13"/>
        <v>-1.2526498361919445E-2</v>
      </c>
    </row>
    <row r="19" spans="1:27" s="12" customFormat="1">
      <c r="A19" s="109" t="s">
        <v>12</v>
      </c>
      <c r="B19" s="103" t="s">
        <v>13</v>
      </c>
      <c r="C19" s="82">
        <f>Y19/Y20</f>
        <v>0.10348376473009829</v>
      </c>
      <c r="D19" s="101">
        <v>557</v>
      </c>
      <c r="E19" s="101">
        <v>571</v>
      </c>
      <c r="F19" s="151">
        <f t="shared" si="0"/>
        <v>14</v>
      </c>
      <c r="G19" s="152">
        <f t="shared" si="1"/>
        <v>2.5134649910233394E-2</v>
      </c>
      <c r="H19" s="101">
        <v>531</v>
      </c>
      <c r="I19" s="101">
        <v>517</v>
      </c>
      <c r="J19" s="153">
        <f t="shared" si="2"/>
        <v>-14</v>
      </c>
      <c r="K19" s="152">
        <f t="shared" si="3"/>
        <v>-2.6365348399246705E-2</v>
      </c>
      <c r="L19" s="101">
        <v>36</v>
      </c>
      <c r="M19" s="101">
        <v>33</v>
      </c>
      <c r="N19" s="153">
        <f t="shared" si="4"/>
        <v>-3</v>
      </c>
      <c r="O19" s="152">
        <f t="shared" si="5"/>
        <v>-8.3333333333333329E-2</v>
      </c>
      <c r="P19" s="101">
        <v>560</v>
      </c>
      <c r="Q19" s="101">
        <v>592</v>
      </c>
      <c r="R19" s="153">
        <f t="shared" si="6"/>
        <v>32</v>
      </c>
      <c r="S19" s="152">
        <f t="shared" si="7"/>
        <v>5.7142857142857141E-2</v>
      </c>
      <c r="T19" s="101">
        <v>284</v>
      </c>
      <c r="U19" s="101">
        <v>298</v>
      </c>
      <c r="V19" s="153">
        <f t="shared" si="8"/>
        <v>14</v>
      </c>
      <c r="W19" s="152">
        <f t="shared" si="9"/>
        <v>4.9295774647887321E-2</v>
      </c>
      <c r="X19" s="153">
        <f t="shared" si="10"/>
        <v>1968</v>
      </c>
      <c r="Y19" s="21">
        <f t="shared" si="11"/>
        <v>2011</v>
      </c>
      <c r="Z19" s="21">
        <f t="shared" si="12"/>
        <v>43</v>
      </c>
      <c r="AA19" s="55">
        <f t="shared" si="13"/>
        <v>2.184959349593496E-2</v>
      </c>
    </row>
    <row r="20" spans="1:27" s="12" customFormat="1" ht="13.5" thickBot="1">
      <c r="A20" s="111"/>
      <c r="B20" s="112" t="s">
        <v>14</v>
      </c>
      <c r="C20" s="113">
        <f>Y20/Y20</f>
        <v>1</v>
      </c>
      <c r="D20" s="114">
        <f>SUM(D7:D19)</f>
        <v>6950</v>
      </c>
      <c r="E20" s="114">
        <f>SUM(E7:E19)</f>
        <v>6995</v>
      </c>
      <c r="F20" s="115">
        <f t="shared" si="0"/>
        <v>45</v>
      </c>
      <c r="G20" s="116">
        <f t="shared" si="1"/>
        <v>6.4748201438848919E-3</v>
      </c>
      <c r="H20" s="114">
        <f>SUM(H7:H19)</f>
        <v>4285</v>
      </c>
      <c r="I20" s="114">
        <f>SUM(I7:I19)</f>
        <v>4133</v>
      </c>
      <c r="J20" s="115">
        <f>I20-H20</f>
        <v>-152</v>
      </c>
      <c r="K20" s="117">
        <f>J20/H20</f>
        <v>-3.5472578763127191E-2</v>
      </c>
      <c r="L20" s="114">
        <f>SUM(L7:L19)</f>
        <v>768</v>
      </c>
      <c r="M20" s="114">
        <f>SUM(M7:M19)</f>
        <v>717</v>
      </c>
      <c r="N20" s="115">
        <f>M20-L20</f>
        <v>-51</v>
      </c>
      <c r="O20" s="117">
        <f>N20/L20</f>
        <v>-6.640625E-2</v>
      </c>
      <c r="P20" s="114">
        <f>SUM(P7:P19)</f>
        <v>5481</v>
      </c>
      <c r="Q20" s="114">
        <f>SUM(Q7:Q19)</f>
        <v>5552</v>
      </c>
      <c r="R20" s="115">
        <f>Q20-P20</f>
        <v>71</v>
      </c>
      <c r="S20" s="117">
        <f>R20/P20</f>
        <v>1.2953840540047437E-2</v>
      </c>
      <c r="T20" s="114">
        <f>SUM(T7:T19)</f>
        <v>2117</v>
      </c>
      <c r="U20" s="114">
        <f>SUM(U7:U19)</f>
        <v>2036</v>
      </c>
      <c r="V20" s="115">
        <f>U20-T20</f>
        <v>-81</v>
      </c>
      <c r="W20" s="117">
        <f>V20/T20</f>
        <v>-3.8261691072272085E-2</v>
      </c>
      <c r="X20" s="118">
        <f>D20+H20+L20+P20+T20</f>
        <v>19601</v>
      </c>
      <c r="Y20" s="118">
        <f>E20+I20+M20+Q20+U20</f>
        <v>19433</v>
      </c>
      <c r="Z20" s="118">
        <f>Y20-X20</f>
        <v>-168</v>
      </c>
      <c r="AA20" s="119">
        <f>Z20/X20</f>
        <v>-8.570991275955309E-3</v>
      </c>
    </row>
    <row r="21" spans="1:27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27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84"/>
      <c r="X23" s="4"/>
      <c r="Y23" s="4"/>
      <c r="Z23" s="4"/>
    </row>
    <row r="25" spans="1:27">
      <c r="C25" s="9"/>
    </row>
  </sheetData>
  <mergeCells count="15">
    <mergeCell ref="X4:AA4"/>
    <mergeCell ref="D4:W4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B13" sqref="AB13"/>
    </sheetView>
  </sheetViews>
  <sheetFormatPr defaultRowHeight="12.75"/>
  <cols>
    <col min="1" max="1" width="3.42578125" style="6" customWidth="1"/>
    <col min="2" max="2" width="17.7109375" style="1" customWidth="1"/>
    <col min="3" max="3" width="8" style="1" customWidth="1"/>
    <col min="4" max="4" width="7.5703125" style="1" customWidth="1"/>
    <col min="5" max="5" width="7" style="1" customWidth="1"/>
    <col min="6" max="6" width="8.140625" style="1" customWidth="1"/>
    <col min="7" max="7" width="7.7109375" style="1" customWidth="1"/>
    <col min="8" max="8" width="8.140625" style="1" customWidth="1"/>
    <col min="9" max="9" width="6.140625" style="1" customWidth="1"/>
    <col min="10" max="10" width="7.5703125" style="1" customWidth="1"/>
    <col min="11" max="11" width="7.7109375" style="1" customWidth="1"/>
    <col min="12" max="12" width="8.140625" style="1" customWidth="1"/>
    <col min="13" max="13" width="6.140625" style="1" customWidth="1"/>
    <col min="14" max="14" width="7.5703125" style="1" customWidth="1"/>
    <col min="15" max="15" width="7.7109375" style="1" customWidth="1"/>
    <col min="16" max="16" width="8.140625" style="1" customWidth="1"/>
    <col min="17" max="17" width="6.140625" style="1" customWidth="1"/>
    <col min="18" max="18" width="7.5703125" style="1" customWidth="1"/>
    <col min="19" max="19" width="7.7109375" style="1" customWidth="1"/>
    <col min="20" max="20" width="8.140625" style="1" customWidth="1"/>
    <col min="21" max="21" width="6.140625" style="1" customWidth="1"/>
    <col min="22" max="22" width="7.5703125" style="1" customWidth="1"/>
    <col min="23" max="23" width="7.7109375" style="1" customWidth="1"/>
    <col min="24" max="24" width="8.140625" style="1" customWidth="1"/>
    <col min="25" max="25" width="6.140625" style="1" customWidth="1"/>
    <col min="26" max="26" width="7.5703125" style="1" customWidth="1"/>
    <col min="27" max="16384" width="9.140625" style="1"/>
  </cols>
  <sheetData>
    <row r="1" spans="1:26" s="12" customFormat="1">
      <c r="A1" s="14" t="s">
        <v>69</v>
      </c>
      <c r="B1" s="15"/>
    </row>
    <row r="2" spans="1:26" s="12" customFormat="1">
      <c r="A2" s="16"/>
      <c r="B2" s="14"/>
    </row>
    <row r="3" spans="1:26" s="12" customFormat="1" ht="13.5" thickBot="1">
      <c r="A3" s="19"/>
    </row>
    <row r="4" spans="1:26" s="12" customFormat="1" ht="15" customHeight="1" thickBot="1">
      <c r="A4" s="179"/>
      <c r="B4" s="57" t="s">
        <v>0</v>
      </c>
      <c r="C4" s="177" t="s">
        <v>134</v>
      </c>
      <c r="D4" s="173"/>
      <c r="E4" s="173"/>
      <c r="F4" s="174"/>
      <c r="G4" s="177" t="s">
        <v>136</v>
      </c>
      <c r="H4" s="173"/>
      <c r="I4" s="173"/>
      <c r="J4" s="174"/>
      <c r="K4" s="172" t="s">
        <v>137</v>
      </c>
      <c r="L4" s="173"/>
      <c r="M4" s="173"/>
      <c r="N4" s="174"/>
      <c r="O4" s="172" t="s">
        <v>139</v>
      </c>
      <c r="P4" s="173"/>
      <c r="Q4" s="173"/>
      <c r="R4" s="174"/>
      <c r="S4" s="172" t="s">
        <v>142</v>
      </c>
      <c r="T4" s="173"/>
      <c r="U4" s="173"/>
      <c r="V4" s="174"/>
      <c r="W4" s="172" t="s">
        <v>146</v>
      </c>
      <c r="X4" s="173"/>
      <c r="Y4" s="173"/>
      <c r="Z4" s="174"/>
    </row>
    <row r="5" spans="1:26" s="12" customFormat="1" ht="15.75" customHeight="1" thickBot="1">
      <c r="A5" s="180"/>
      <c r="B5" s="67" t="s">
        <v>1</v>
      </c>
      <c r="C5" s="86" t="s">
        <v>70</v>
      </c>
      <c r="D5" s="71" t="s">
        <v>34</v>
      </c>
      <c r="E5" s="175" t="s">
        <v>71</v>
      </c>
      <c r="F5" s="176"/>
      <c r="G5" s="86" t="s">
        <v>70</v>
      </c>
      <c r="H5" s="71" t="s">
        <v>34</v>
      </c>
      <c r="I5" s="175" t="s">
        <v>71</v>
      </c>
      <c r="J5" s="178"/>
      <c r="K5" s="135" t="s">
        <v>70</v>
      </c>
      <c r="L5" s="71" t="s">
        <v>34</v>
      </c>
      <c r="M5" s="175" t="s">
        <v>71</v>
      </c>
      <c r="N5" s="176"/>
      <c r="O5" s="135" t="s">
        <v>70</v>
      </c>
      <c r="P5" s="71" t="s">
        <v>34</v>
      </c>
      <c r="Q5" s="175" t="s">
        <v>71</v>
      </c>
      <c r="R5" s="176"/>
      <c r="S5" s="135" t="s">
        <v>70</v>
      </c>
      <c r="T5" s="71" t="s">
        <v>34</v>
      </c>
      <c r="U5" s="175" t="s">
        <v>71</v>
      </c>
      <c r="V5" s="176"/>
      <c r="W5" s="135" t="s">
        <v>70</v>
      </c>
      <c r="X5" s="71" t="s">
        <v>34</v>
      </c>
      <c r="Y5" s="175" t="s">
        <v>71</v>
      </c>
      <c r="Z5" s="176"/>
    </row>
    <row r="6" spans="1:26" s="12" customFormat="1" ht="28.5" customHeight="1">
      <c r="A6" s="120" t="s">
        <v>2</v>
      </c>
      <c r="B6" s="65" t="s">
        <v>35</v>
      </c>
      <c r="C6" s="121">
        <v>106</v>
      </c>
      <c r="D6" s="70">
        <v>5.2093571849813249E-3</v>
      </c>
      <c r="E6" s="59">
        <v>7</v>
      </c>
      <c r="F6" s="60">
        <v>7.0707070707070704E-2</v>
      </c>
      <c r="G6" s="121">
        <v>99</v>
      </c>
      <c r="H6" s="70">
        <f>G6/G19</f>
        <v>4.8034934497816597E-3</v>
      </c>
      <c r="I6" s="59">
        <f>G6-C6</f>
        <v>-7</v>
      </c>
      <c r="J6" s="61">
        <f>I6/C6</f>
        <v>-6.6037735849056603E-2</v>
      </c>
      <c r="K6" s="136">
        <v>103</v>
      </c>
      <c r="L6" s="70">
        <f>K6/K19</f>
        <v>5.0547185552338421E-3</v>
      </c>
      <c r="M6" s="59">
        <f>K6-G6</f>
        <v>4</v>
      </c>
      <c r="N6" s="60">
        <f>M6/G6</f>
        <v>4.0404040404040407E-2</v>
      </c>
      <c r="O6" s="136">
        <v>100</v>
      </c>
      <c r="P6" s="70">
        <f>O6/O19</f>
        <v>4.7901896915117839E-3</v>
      </c>
      <c r="Q6" s="59">
        <f>O6-K6</f>
        <v>-3</v>
      </c>
      <c r="R6" s="60">
        <f>Q6/K6</f>
        <v>-2.9126213592233011E-2</v>
      </c>
      <c r="S6" s="136">
        <v>96</v>
      </c>
      <c r="T6" s="70">
        <f>S6/S19</f>
        <v>4.8977093005458903E-3</v>
      </c>
      <c r="U6" s="59">
        <f>S6-O6</f>
        <v>-4</v>
      </c>
      <c r="V6" s="60">
        <f>U6/O6</f>
        <v>-0.04</v>
      </c>
      <c r="W6" s="136">
        <v>117</v>
      </c>
      <c r="X6" s="70">
        <f>W6/W19</f>
        <v>6.0206864611742914E-3</v>
      </c>
      <c r="Y6" s="59">
        <f>W6-S6</f>
        <v>21</v>
      </c>
      <c r="Z6" s="60">
        <f>Y6/S6</f>
        <v>0.21875</v>
      </c>
    </row>
    <row r="7" spans="1:26" s="12" customFormat="1" ht="13.5" customHeight="1">
      <c r="A7" s="72" t="s">
        <v>40</v>
      </c>
      <c r="B7" s="65" t="s">
        <v>36</v>
      </c>
      <c r="C7" s="121">
        <v>49</v>
      </c>
      <c r="D7" s="40">
        <v>2.4080990760762728E-3</v>
      </c>
      <c r="E7" s="41">
        <v>-2</v>
      </c>
      <c r="F7" s="42">
        <v>-3.9215686274509803E-2</v>
      </c>
      <c r="G7" s="121">
        <v>48</v>
      </c>
      <c r="H7" s="40">
        <f>G7/G19</f>
        <v>2.3289665211062593E-3</v>
      </c>
      <c r="I7" s="41">
        <f t="shared" ref="I7:I18" si="0">G7-C7</f>
        <v>-1</v>
      </c>
      <c r="J7" s="58">
        <f t="shared" ref="J7:J19" si="1">I7/C7</f>
        <v>-2.0408163265306121E-2</v>
      </c>
      <c r="K7" s="136">
        <v>48</v>
      </c>
      <c r="L7" s="40">
        <f>K7/K19</f>
        <v>2.3555969966138294E-3</v>
      </c>
      <c r="M7" s="41">
        <f t="shared" ref="M7:M18" si="2">K7-G7</f>
        <v>0</v>
      </c>
      <c r="N7" s="42">
        <f t="shared" ref="N7:N19" si="3">M7/G7</f>
        <v>0</v>
      </c>
      <c r="O7" s="136">
        <v>44</v>
      </c>
      <c r="P7" s="40">
        <f>O7/O19</f>
        <v>2.1076834642651848E-3</v>
      </c>
      <c r="Q7" s="41">
        <f t="shared" ref="Q7:Q18" si="4">O7-K7</f>
        <v>-4</v>
      </c>
      <c r="R7" s="42">
        <f t="shared" ref="R7:R19" si="5">Q7/K7</f>
        <v>-8.3333333333333329E-2</v>
      </c>
      <c r="S7" s="136">
        <v>44</v>
      </c>
      <c r="T7" s="40">
        <f>S7/S19</f>
        <v>2.2447834294168664E-3</v>
      </c>
      <c r="U7" s="41">
        <f t="shared" ref="U7:U18" si="6">S7-O7</f>
        <v>0</v>
      </c>
      <c r="V7" s="42">
        <f t="shared" ref="V7:V19" si="7">U7/O7</f>
        <v>0</v>
      </c>
      <c r="W7" s="136">
        <v>38</v>
      </c>
      <c r="X7" s="40">
        <f>W7/W19</f>
        <v>1.9554366284155818E-3</v>
      </c>
      <c r="Y7" s="41">
        <f t="shared" ref="Y7:Y18" si="8">W7-S7</f>
        <v>-6</v>
      </c>
      <c r="Z7" s="42">
        <f t="shared" ref="Z7:Z19" si="9">Y7/S7</f>
        <v>-0.13636363636363635</v>
      </c>
    </row>
    <row r="8" spans="1:26" s="12" customFormat="1" ht="15">
      <c r="A8" s="72" t="s">
        <v>3</v>
      </c>
      <c r="B8" s="65" t="s">
        <v>4</v>
      </c>
      <c r="C8" s="121">
        <v>2269</v>
      </c>
      <c r="D8" s="40">
        <v>0.11150973068606251</v>
      </c>
      <c r="E8" s="41">
        <v>7</v>
      </c>
      <c r="F8" s="42">
        <v>3.094606542882405E-3</v>
      </c>
      <c r="G8" s="121">
        <v>2297</v>
      </c>
      <c r="H8" s="40">
        <f>G8/G19</f>
        <v>0.11145075206210578</v>
      </c>
      <c r="I8" s="41">
        <f t="shared" si="0"/>
        <v>28</v>
      </c>
      <c r="J8" s="58">
        <f t="shared" si="1"/>
        <v>1.23402379903041E-2</v>
      </c>
      <c r="K8" s="136">
        <v>2206</v>
      </c>
      <c r="L8" s="40">
        <f>K8/K19</f>
        <v>0.10825931196937724</v>
      </c>
      <c r="M8" s="41">
        <f t="shared" si="2"/>
        <v>-91</v>
      </c>
      <c r="N8" s="42">
        <f t="shared" si="3"/>
        <v>-3.9616891597736174E-2</v>
      </c>
      <c r="O8" s="136">
        <v>2166</v>
      </c>
      <c r="P8" s="40">
        <f>O8/O19</f>
        <v>0.10375550871814523</v>
      </c>
      <c r="Q8" s="41">
        <f t="shared" si="4"/>
        <v>-40</v>
      </c>
      <c r="R8" s="42">
        <f t="shared" si="5"/>
        <v>-1.8132366273798731E-2</v>
      </c>
      <c r="S8" s="136">
        <v>2088</v>
      </c>
      <c r="T8" s="40">
        <f>S8/S19</f>
        <v>0.10652517728687312</v>
      </c>
      <c r="U8" s="41">
        <f t="shared" si="6"/>
        <v>-78</v>
      </c>
      <c r="V8" s="42">
        <f t="shared" si="7"/>
        <v>-3.6011080332409975E-2</v>
      </c>
      <c r="W8" s="136">
        <v>2028</v>
      </c>
      <c r="X8" s="40">
        <f>W8/W19</f>
        <v>0.10435856532702105</v>
      </c>
      <c r="Y8" s="41">
        <f t="shared" si="8"/>
        <v>-60</v>
      </c>
      <c r="Z8" s="42">
        <f t="shared" si="9"/>
        <v>-2.8735632183908046E-2</v>
      </c>
    </row>
    <row r="9" spans="1:26" s="12" customFormat="1" ht="51.75">
      <c r="A9" s="72" t="s">
        <v>90</v>
      </c>
      <c r="B9" s="65" t="s">
        <v>91</v>
      </c>
      <c r="C9" s="121">
        <v>18</v>
      </c>
      <c r="D9" s="40">
        <v>8.8460782386475326E-4</v>
      </c>
      <c r="E9" s="41">
        <v>1</v>
      </c>
      <c r="F9" s="42">
        <v>5.8823529411764705E-2</v>
      </c>
      <c r="G9" s="121">
        <v>17</v>
      </c>
      <c r="H9" s="40">
        <f>G9/G19</f>
        <v>8.2484230955846675E-4</v>
      </c>
      <c r="I9" s="41">
        <f t="shared" si="0"/>
        <v>-1</v>
      </c>
      <c r="J9" s="58">
        <f t="shared" si="1"/>
        <v>-5.5555555555555552E-2</v>
      </c>
      <c r="K9" s="136">
        <v>15</v>
      </c>
      <c r="L9" s="40">
        <f>K9/K19</f>
        <v>7.3612406144182168E-4</v>
      </c>
      <c r="M9" s="41">
        <f t="shared" si="2"/>
        <v>-2</v>
      </c>
      <c r="N9" s="42">
        <f t="shared" si="3"/>
        <v>-0.11764705882352941</v>
      </c>
      <c r="O9" s="136">
        <v>18</v>
      </c>
      <c r="P9" s="40">
        <f>O9/O19</f>
        <v>8.6223414447212114E-4</v>
      </c>
      <c r="Q9" s="41">
        <f t="shared" si="4"/>
        <v>3</v>
      </c>
      <c r="R9" s="42">
        <f t="shared" si="5"/>
        <v>0.2</v>
      </c>
      <c r="S9" s="136">
        <v>16</v>
      </c>
      <c r="T9" s="40">
        <f>S9/S19</f>
        <v>8.1628488342431506E-4</v>
      </c>
      <c r="U9" s="41">
        <f t="shared" si="6"/>
        <v>-2</v>
      </c>
      <c r="V9" s="42">
        <f t="shared" si="7"/>
        <v>-0.1111111111111111</v>
      </c>
      <c r="W9" s="136">
        <v>16</v>
      </c>
      <c r="X9" s="40">
        <f>W9/W19</f>
        <v>8.2334173828024499E-4</v>
      </c>
      <c r="Y9" s="41">
        <f t="shared" si="8"/>
        <v>0</v>
      </c>
      <c r="Z9" s="42">
        <f t="shared" si="9"/>
        <v>0</v>
      </c>
    </row>
    <row r="10" spans="1:26" s="12" customFormat="1" ht="78.75" customHeight="1">
      <c r="A10" s="72" t="s">
        <v>5</v>
      </c>
      <c r="B10" s="65" t="s">
        <v>42</v>
      </c>
      <c r="C10" s="121">
        <v>60</v>
      </c>
      <c r="D10" s="40">
        <v>2.9486927462158445E-3</v>
      </c>
      <c r="E10" s="41">
        <v>4</v>
      </c>
      <c r="F10" s="42">
        <v>7.1428571428571425E-2</v>
      </c>
      <c r="G10" s="121">
        <v>58</v>
      </c>
      <c r="H10" s="40">
        <f>G10/G19</f>
        <v>2.8141678796700632E-3</v>
      </c>
      <c r="I10" s="41">
        <f t="shared" si="0"/>
        <v>-2</v>
      </c>
      <c r="J10" s="58">
        <f t="shared" si="1"/>
        <v>-3.3333333333333333E-2</v>
      </c>
      <c r="K10" s="136">
        <v>52</v>
      </c>
      <c r="L10" s="40">
        <f>K10/K19</f>
        <v>2.5518967463316485E-3</v>
      </c>
      <c r="M10" s="41">
        <f t="shared" si="2"/>
        <v>-6</v>
      </c>
      <c r="N10" s="42">
        <f t="shared" si="3"/>
        <v>-0.10344827586206896</v>
      </c>
      <c r="O10" s="136">
        <v>53</v>
      </c>
      <c r="P10" s="40">
        <f>O10/O19</f>
        <v>2.5388005365012453E-3</v>
      </c>
      <c r="Q10" s="41">
        <f t="shared" si="4"/>
        <v>1</v>
      </c>
      <c r="R10" s="42">
        <f t="shared" si="5"/>
        <v>1.9230769230769232E-2</v>
      </c>
      <c r="S10" s="136">
        <v>51</v>
      </c>
      <c r="T10" s="40">
        <f>S10/S19</f>
        <v>2.6019080659150044E-3</v>
      </c>
      <c r="U10" s="41">
        <f t="shared" si="6"/>
        <v>-2</v>
      </c>
      <c r="V10" s="42">
        <f t="shared" si="7"/>
        <v>-3.7735849056603772E-2</v>
      </c>
      <c r="W10" s="136">
        <v>57</v>
      </c>
      <c r="X10" s="40">
        <f>W10/W19</f>
        <v>2.9331549426233725E-3</v>
      </c>
      <c r="Y10" s="41">
        <f t="shared" si="8"/>
        <v>6</v>
      </c>
      <c r="Z10" s="42">
        <f t="shared" si="9"/>
        <v>0.11764705882352941</v>
      </c>
    </row>
    <row r="11" spans="1:26" s="12" customFormat="1" ht="15">
      <c r="A11" s="72" t="s">
        <v>6</v>
      </c>
      <c r="B11" s="65" t="s">
        <v>7</v>
      </c>
      <c r="C11" s="121">
        <v>3214</v>
      </c>
      <c r="D11" s="40">
        <v>0.15795164143896206</v>
      </c>
      <c r="E11" s="41">
        <v>-35</v>
      </c>
      <c r="F11" s="42">
        <v>-1.0772545398584179E-2</v>
      </c>
      <c r="G11" s="121">
        <v>3188</v>
      </c>
      <c r="H11" s="40">
        <f>G11/G19</f>
        <v>0.1546821931101407</v>
      </c>
      <c r="I11" s="41">
        <f t="shared" si="0"/>
        <v>-26</v>
      </c>
      <c r="J11" s="58">
        <f t="shared" si="1"/>
        <v>-8.0896079651524583E-3</v>
      </c>
      <c r="K11" s="136">
        <v>3118</v>
      </c>
      <c r="L11" s="40">
        <f>K11/K19</f>
        <v>0.15301565490503999</v>
      </c>
      <c r="M11" s="41">
        <f t="shared" si="2"/>
        <v>-70</v>
      </c>
      <c r="N11" s="42">
        <f t="shared" si="3"/>
        <v>-2.1957340025094103E-2</v>
      </c>
      <c r="O11" s="136">
        <v>3135</v>
      </c>
      <c r="P11" s="40">
        <f>O11/O19</f>
        <v>0.15017244682889441</v>
      </c>
      <c r="Q11" s="41">
        <f t="shared" si="4"/>
        <v>17</v>
      </c>
      <c r="R11" s="42">
        <f t="shared" si="5"/>
        <v>5.4522129570237334E-3</v>
      </c>
      <c r="S11" s="136">
        <v>3005</v>
      </c>
      <c r="T11" s="40">
        <f>S11/S19</f>
        <v>0.15330850466812918</v>
      </c>
      <c r="U11" s="41">
        <f t="shared" si="6"/>
        <v>-130</v>
      </c>
      <c r="V11" s="42">
        <f t="shared" si="7"/>
        <v>-4.1467304625199361E-2</v>
      </c>
      <c r="W11" s="136">
        <v>2989</v>
      </c>
      <c r="X11" s="40">
        <f>W11/W19</f>
        <v>0.15381052848247825</v>
      </c>
      <c r="Y11" s="41">
        <f t="shared" si="8"/>
        <v>-16</v>
      </c>
      <c r="Z11" s="42">
        <f t="shared" si="9"/>
        <v>-5.3244592346089852E-3</v>
      </c>
    </row>
    <row r="12" spans="1:26" s="12" customFormat="1" ht="15">
      <c r="A12" s="72" t="s">
        <v>8</v>
      </c>
      <c r="B12" s="65" t="s">
        <v>9</v>
      </c>
      <c r="C12" s="121">
        <v>3761</v>
      </c>
      <c r="D12" s="40">
        <v>0.18483389030862984</v>
      </c>
      <c r="E12" s="41">
        <v>-4</v>
      </c>
      <c r="F12" s="42">
        <v>-1.0624169986719787E-3</v>
      </c>
      <c r="G12" s="121">
        <v>3780</v>
      </c>
      <c r="H12" s="40">
        <f>G12/G19</f>
        <v>0.18340611353711792</v>
      </c>
      <c r="I12" s="41">
        <f t="shared" si="0"/>
        <v>19</v>
      </c>
      <c r="J12" s="58">
        <f t="shared" si="1"/>
        <v>5.0518479127891515E-3</v>
      </c>
      <c r="K12" s="136">
        <v>3758</v>
      </c>
      <c r="L12" s="40">
        <f>K12/K19</f>
        <v>0.18442361485989106</v>
      </c>
      <c r="M12" s="41">
        <f t="shared" si="2"/>
        <v>-22</v>
      </c>
      <c r="N12" s="42">
        <f t="shared" si="3"/>
        <v>-5.82010582010582E-3</v>
      </c>
      <c r="O12" s="136">
        <v>3841</v>
      </c>
      <c r="P12" s="40">
        <f>O12/O19</f>
        <v>0.18399118605096762</v>
      </c>
      <c r="Q12" s="41">
        <f t="shared" si="4"/>
        <v>83</v>
      </c>
      <c r="R12" s="42">
        <f t="shared" si="5"/>
        <v>2.2086216072378925E-2</v>
      </c>
      <c r="S12" s="136">
        <v>3662</v>
      </c>
      <c r="T12" s="40">
        <f>S12/S19</f>
        <v>0.18682720269374012</v>
      </c>
      <c r="U12" s="41">
        <f t="shared" si="6"/>
        <v>-179</v>
      </c>
      <c r="V12" s="42">
        <f t="shared" si="7"/>
        <v>-4.6602447279354337E-2</v>
      </c>
      <c r="W12" s="136">
        <v>3679</v>
      </c>
      <c r="X12" s="40">
        <f>W12/W19</f>
        <v>0.18931714094581381</v>
      </c>
      <c r="Y12" s="41">
        <f t="shared" si="8"/>
        <v>17</v>
      </c>
      <c r="Z12" s="42">
        <f t="shared" si="9"/>
        <v>4.6422719825232111E-3</v>
      </c>
    </row>
    <row r="13" spans="1:26" s="12" customFormat="1" ht="26.25">
      <c r="A13" s="72" t="s">
        <v>10</v>
      </c>
      <c r="B13" s="65" t="s">
        <v>37</v>
      </c>
      <c r="C13" s="121">
        <v>601</v>
      </c>
      <c r="D13" s="40">
        <v>2.9536072341262039E-2</v>
      </c>
      <c r="E13" s="41">
        <v>8</v>
      </c>
      <c r="F13" s="42">
        <v>1.3490725126475547E-2</v>
      </c>
      <c r="G13" s="121">
        <v>630</v>
      </c>
      <c r="H13" s="40">
        <f>G13/G19</f>
        <v>3.0567685589519649E-2</v>
      </c>
      <c r="I13" s="41">
        <f t="shared" si="0"/>
        <v>29</v>
      </c>
      <c r="J13" s="58">
        <f t="shared" si="1"/>
        <v>4.8252911813643926E-2</v>
      </c>
      <c r="K13" s="136">
        <v>610</v>
      </c>
      <c r="L13" s="40">
        <f>K13/K19</f>
        <v>2.9935711831967415E-2</v>
      </c>
      <c r="M13" s="41">
        <f t="shared" si="2"/>
        <v>-20</v>
      </c>
      <c r="N13" s="42">
        <f t="shared" si="3"/>
        <v>-3.1746031746031744E-2</v>
      </c>
      <c r="O13" s="136">
        <v>674</v>
      </c>
      <c r="P13" s="40">
        <f>O13/O19</f>
        <v>3.2285878520789422E-2</v>
      </c>
      <c r="Q13" s="41">
        <f t="shared" si="4"/>
        <v>64</v>
      </c>
      <c r="R13" s="42">
        <f t="shared" si="5"/>
        <v>0.10491803278688525</v>
      </c>
      <c r="S13" s="136">
        <v>609</v>
      </c>
      <c r="T13" s="40">
        <f>S13/S19</f>
        <v>3.1069843375337993E-2</v>
      </c>
      <c r="U13" s="41">
        <f t="shared" si="6"/>
        <v>-65</v>
      </c>
      <c r="V13" s="42">
        <f t="shared" si="7"/>
        <v>-9.6439169139465875E-2</v>
      </c>
      <c r="W13" s="136">
        <v>599</v>
      </c>
      <c r="X13" s="40">
        <f>W13/W19</f>
        <v>3.0823856326866669E-2</v>
      </c>
      <c r="Y13" s="41">
        <f t="shared" si="8"/>
        <v>-10</v>
      </c>
      <c r="Z13" s="42">
        <f t="shared" si="9"/>
        <v>-1.6420361247947456E-2</v>
      </c>
    </row>
    <row r="14" spans="1:26" s="12" customFormat="1" ht="36.75" customHeight="1">
      <c r="A14" s="72" t="s">
        <v>41</v>
      </c>
      <c r="B14" s="65" t="s">
        <v>38</v>
      </c>
      <c r="C14" s="121">
        <v>1596</v>
      </c>
      <c r="D14" s="40">
        <v>7.8435227049341458E-2</v>
      </c>
      <c r="E14" s="41">
        <v>51</v>
      </c>
      <c r="F14" s="42">
        <v>3.3009708737864081E-2</v>
      </c>
      <c r="G14" s="121">
        <v>1802</v>
      </c>
      <c r="H14" s="40">
        <f>G14/G19</f>
        <v>8.7433284813197482E-2</v>
      </c>
      <c r="I14" s="41">
        <f t="shared" si="0"/>
        <v>206</v>
      </c>
      <c r="J14" s="58">
        <f t="shared" si="1"/>
        <v>0.12907268170426064</v>
      </c>
      <c r="K14" s="136">
        <v>1929</v>
      </c>
      <c r="L14" s="40">
        <f>K14/K19</f>
        <v>9.4665554301418264E-2</v>
      </c>
      <c r="M14" s="41">
        <f t="shared" si="2"/>
        <v>127</v>
      </c>
      <c r="N14" s="42">
        <f t="shared" si="3"/>
        <v>7.047724750277469E-2</v>
      </c>
      <c r="O14" s="136">
        <v>2270</v>
      </c>
      <c r="P14" s="40">
        <f>O14/O19</f>
        <v>0.1087373059973175</v>
      </c>
      <c r="Q14" s="41">
        <f t="shared" si="4"/>
        <v>341</v>
      </c>
      <c r="R14" s="42">
        <f t="shared" si="5"/>
        <v>0.17677553136340071</v>
      </c>
      <c r="S14" s="136">
        <v>1860</v>
      </c>
      <c r="T14" s="40">
        <f>S14/S19</f>
        <v>9.4893117698076623E-2</v>
      </c>
      <c r="U14" s="41">
        <f t="shared" si="6"/>
        <v>-410</v>
      </c>
      <c r="V14" s="42">
        <f t="shared" si="7"/>
        <v>-0.18061674008810572</v>
      </c>
      <c r="W14" s="136">
        <v>1719</v>
      </c>
      <c r="X14" s="40">
        <f>W14/W19</f>
        <v>8.8457778006483814E-2</v>
      </c>
      <c r="Y14" s="41">
        <f t="shared" si="8"/>
        <v>-141</v>
      </c>
      <c r="Z14" s="42">
        <f t="shared" si="9"/>
        <v>-7.5806451612903225E-2</v>
      </c>
    </row>
    <row r="15" spans="1:26" s="12" customFormat="1" ht="27" customHeight="1">
      <c r="A15" s="72" t="s">
        <v>48</v>
      </c>
      <c r="B15" s="65" t="s">
        <v>49</v>
      </c>
      <c r="C15" s="121">
        <v>312</v>
      </c>
      <c r="D15" s="40">
        <v>1.5333202280322391E-2</v>
      </c>
      <c r="E15" s="41">
        <v>8</v>
      </c>
      <c r="F15" s="42">
        <v>2.6315789473684209E-2</v>
      </c>
      <c r="G15" s="121">
        <v>305</v>
      </c>
      <c r="H15" s="40">
        <f>G15/G19</f>
        <v>1.4798641436196022E-2</v>
      </c>
      <c r="I15" s="41">
        <f t="shared" si="0"/>
        <v>-7</v>
      </c>
      <c r="J15" s="58">
        <f t="shared" si="1"/>
        <v>-2.2435897435897436E-2</v>
      </c>
      <c r="K15" s="136">
        <v>328</v>
      </c>
      <c r="L15" s="40">
        <f>K15/K19</f>
        <v>1.6096579476861168E-2</v>
      </c>
      <c r="M15" s="41">
        <f t="shared" si="2"/>
        <v>23</v>
      </c>
      <c r="N15" s="42">
        <f t="shared" si="3"/>
        <v>7.5409836065573776E-2</v>
      </c>
      <c r="O15" s="136">
        <v>328</v>
      </c>
      <c r="P15" s="40">
        <f>O15/O19</f>
        <v>1.5711822188158652E-2</v>
      </c>
      <c r="Q15" s="41">
        <f t="shared" si="4"/>
        <v>0</v>
      </c>
      <c r="R15" s="42">
        <f t="shared" si="5"/>
        <v>0</v>
      </c>
      <c r="S15" s="136">
        <v>293</v>
      </c>
      <c r="T15" s="40">
        <f>S15/S19</f>
        <v>1.494821692770777E-2</v>
      </c>
      <c r="U15" s="41">
        <f t="shared" si="6"/>
        <v>-35</v>
      </c>
      <c r="V15" s="42">
        <f t="shared" si="7"/>
        <v>-0.10670731707317073</v>
      </c>
      <c r="W15" s="136">
        <v>371</v>
      </c>
      <c r="X15" s="40">
        <f>W15/W19</f>
        <v>1.9091236556373181E-2</v>
      </c>
      <c r="Y15" s="41">
        <f t="shared" si="8"/>
        <v>78</v>
      </c>
      <c r="Z15" s="42">
        <f t="shared" si="9"/>
        <v>0.26621160409556316</v>
      </c>
    </row>
    <row r="16" spans="1:26" s="12" customFormat="1" ht="39">
      <c r="A16" s="72" t="s">
        <v>11</v>
      </c>
      <c r="B16" s="65" t="s">
        <v>43</v>
      </c>
      <c r="C16" s="121">
        <v>836</v>
      </c>
      <c r="D16" s="40">
        <v>4.1085118930607428E-2</v>
      </c>
      <c r="E16" s="41">
        <v>7</v>
      </c>
      <c r="F16" s="42">
        <v>8.4439083232810616E-3</v>
      </c>
      <c r="G16" s="121">
        <v>831</v>
      </c>
      <c r="H16" s="40">
        <f>G16/G19</f>
        <v>4.0320232896652111E-2</v>
      </c>
      <c r="I16" s="41">
        <f t="shared" si="0"/>
        <v>-5</v>
      </c>
      <c r="J16" s="58">
        <f t="shared" si="1"/>
        <v>-5.9808612440191387E-3</v>
      </c>
      <c r="K16" s="136">
        <v>786</v>
      </c>
      <c r="L16" s="40">
        <f>K16/K19</f>
        <v>3.8572900819551455E-2</v>
      </c>
      <c r="M16" s="41">
        <f t="shared" si="2"/>
        <v>-45</v>
      </c>
      <c r="N16" s="42">
        <f t="shared" si="3"/>
        <v>-5.4151624548736461E-2</v>
      </c>
      <c r="O16" s="136">
        <v>748</v>
      </c>
      <c r="P16" s="40">
        <f>O16/O19</f>
        <v>3.5830618892508145E-2</v>
      </c>
      <c r="Q16" s="41">
        <f t="shared" si="4"/>
        <v>-38</v>
      </c>
      <c r="R16" s="42">
        <f t="shared" si="5"/>
        <v>-4.8346055979643768E-2</v>
      </c>
      <c r="S16" s="136">
        <v>720</v>
      </c>
      <c r="T16" s="40">
        <f>S16/S19</f>
        <v>3.6732819754094176E-2</v>
      </c>
      <c r="U16" s="41">
        <f t="shared" si="6"/>
        <v>-28</v>
      </c>
      <c r="V16" s="42">
        <f t="shared" si="7"/>
        <v>-3.7433155080213901E-2</v>
      </c>
      <c r="W16" s="136">
        <v>685</v>
      </c>
      <c r="X16" s="40">
        <f>W16/W19</f>
        <v>3.5249318170122987E-2</v>
      </c>
      <c r="Y16" s="41">
        <f t="shared" si="8"/>
        <v>-35</v>
      </c>
      <c r="Z16" s="42">
        <f t="shared" si="9"/>
        <v>-4.8611111111111112E-2</v>
      </c>
    </row>
    <row r="17" spans="1:26" s="12" customFormat="1" ht="15">
      <c r="A17" s="122"/>
      <c r="B17" s="66" t="s">
        <v>39</v>
      </c>
      <c r="C17" s="121">
        <v>5496</v>
      </c>
      <c r="D17" s="40">
        <v>0.27010025555337136</v>
      </c>
      <c r="E17" s="41">
        <v>123</v>
      </c>
      <c r="F17" s="42">
        <v>2.2892238972640984E-2</v>
      </c>
      <c r="G17" s="121">
        <v>5538</v>
      </c>
      <c r="H17" s="40">
        <f>G17/G19</f>
        <v>0.26870451237263465</v>
      </c>
      <c r="I17" s="41">
        <f t="shared" si="0"/>
        <v>42</v>
      </c>
      <c r="J17" s="58">
        <f t="shared" si="1"/>
        <v>7.6419213973799123E-3</v>
      </c>
      <c r="K17" s="136">
        <v>5413</v>
      </c>
      <c r="L17" s="40">
        <f>K17/K19</f>
        <v>0.26564263630563872</v>
      </c>
      <c r="M17" s="41">
        <f t="shared" si="2"/>
        <v>-125</v>
      </c>
      <c r="N17" s="42">
        <f t="shared" si="3"/>
        <v>-2.2571325388226798E-2</v>
      </c>
      <c r="O17" s="136">
        <v>5485</v>
      </c>
      <c r="P17" s="40">
        <f>O17/O19</f>
        <v>0.26274190457942137</v>
      </c>
      <c r="Q17" s="41">
        <f t="shared" si="4"/>
        <v>72</v>
      </c>
      <c r="R17" s="42">
        <f t="shared" si="5"/>
        <v>1.3301311657121744E-2</v>
      </c>
      <c r="S17" s="136">
        <v>5189</v>
      </c>
      <c r="T17" s="40">
        <f>S17/S19</f>
        <v>0.26473139125554818</v>
      </c>
      <c r="U17" s="41">
        <f t="shared" si="6"/>
        <v>-296</v>
      </c>
      <c r="V17" s="42">
        <f t="shared" si="7"/>
        <v>-5.3965360072926162E-2</v>
      </c>
      <c r="W17" s="136">
        <v>5124</v>
      </c>
      <c r="X17" s="40">
        <f>W17/W19</f>
        <v>0.26367519168424847</v>
      </c>
      <c r="Y17" s="41">
        <f t="shared" si="8"/>
        <v>-65</v>
      </c>
      <c r="Z17" s="42">
        <f t="shared" si="9"/>
        <v>-1.2526498361919445E-2</v>
      </c>
    </row>
    <row r="18" spans="1:26" s="12" customFormat="1" ht="15.75" thickBot="1">
      <c r="A18" s="73" t="s">
        <v>12</v>
      </c>
      <c r="B18" s="68" t="s">
        <v>13</v>
      </c>
      <c r="C18" s="121">
        <v>2030</v>
      </c>
      <c r="D18" s="69">
        <v>9.9764104580302729E-2</v>
      </c>
      <c r="E18" s="63">
        <v>35</v>
      </c>
      <c r="F18" s="62">
        <v>1.7543859649122806E-2</v>
      </c>
      <c r="G18" s="121">
        <v>2017</v>
      </c>
      <c r="H18" s="69">
        <f>G18/G19</f>
        <v>9.7865114022319261E-2</v>
      </c>
      <c r="I18" s="63">
        <f t="shared" si="0"/>
        <v>-13</v>
      </c>
      <c r="J18" s="64">
        <f t="shared" si="1"/>
        <v>-6.4039408866995075E-3</v>
      </c>
      <c r="K18" s="136">
        <v>2011</v>
      </c>
      <c r="L18" s="69">
        <f>K18/K19</f>
        <v>9.8689699170633555E-2</v>
      </c>
      <c r="M18" s="63">
        <f t="shared" si="2"/>
        <v>-6</v>
      </c>
      <c r="N18" s="62">
        <f t="shared" si="3"/>
        <v>-2.9747149231531978E-3</v>
      </c>
      <c r="O18" s="136">
        <v>2014</v>
      </c>
      <c r="P18" s="69">
        <f>O18/O19</f>
        <v>9.647442038704733E-2</v>
      </c>
      <c r="Q18" s="63">
        <f t="shared" si="4"/>
        <v>3</v>
      </c>
      <c r="R18" s="62">
        <f t="shared" si="5"/>
        <v>1.4917951268025858E-3</v>
      </c>
      <c r="S18" s="136">
        <v>1968</v>
      </c>
      <c r="T18" s="69">
        <f>S18/S19</f>
        <v>0.10040304066119075</v>
      </c>
      <c r="U18" s="63">
        <f t="shared" si="6"/>
        <v>-46</v>
      </c>
      <c r="V18" s="62">
        <f t="shared" si="7"/>
        <v>-2.2840119165839126E-2</v>
      </c>
      <c r="W18" s="136">
        <v>2011</v>
      </c>
      <c r="X18" s="69">
        <f>W18/W19</f>
        <v>0.10348376473009829</v>
      </c>
      <c r="Y18" s="63">
        <f t="shared" si="8"/>
        <v>43</v>
      </c>
      <c r="Z18" s="62">
        <f t="shared" si="9"/>
        <v>2.184959349593496E-2</v>
      </c>
    </row>
    <row r="19" spans="1:26" s="8" customFormat="1" ht="13.5" thickBot="1">
      <c r="A19" s="123"/>
      <c r="B19" s="124" t="s">
        <v>14</v>
      </c>
      <c r="C19" s="128">
        <v>20348</v>
      </c>
      <c r="D19" s="125">
        <v>1</v>
      </c>
      <c r="E19" s="126">
        <v>210</v>
      </c>
      <c r="F19" s="127">
        <v>1.042804647929288E-2</v>
      </c>
      <c r="G19" s="128">
        <f>SUM(G6:G18)</f>
        <v>20610</v>
      </c>
      <c r="H19" s="125">
        <f>G19/G19</f>
        <v>1</v>
      </c>
      <c r="I19" s="126">
        <f>G19-C19</f>
        <v>262</v>
      </c>
      <c r="J19" s="127">
        <f t="shared" si="1"/>
        <v>1.287595832514252E-2</v>
      </c>
      <c r="K19" s="128">
        <f>SUM(K6:K18)</f>
        <v>20377</v>
      </c>
      <c r="L19" s="125">
        <f>K19/K19</f>
        <v>1</v>
      </c>
      <c r="M19" s="126">
        <f>K19-G19</f>
        <v>-233</v>
      </c>
      <c r="N19" s="127">
        <f t="shared" si="3"/>
        <v>-1.1305191654536632E-2</v>
      </c>
      <c r="O19" s="128">
        <f>SUM(O6:O18)</f>
        <v>20876</v>
      </c>
      <c r="P19" s="125">
        <f>O19/O19</f>
        <v>1</v>
      </c>
      <c r="Q19" s="126">
        <f>O19-K19</f>
        <v>499</v>
      </c>
      <c r="R19" s="127">
        <f t="shared" si="5"/>
        <v>2.4488393777297935E-2</v>
      </c>
      <c r="S19" s="128">
        <f>SUM(S6:S18)</f>
        <v>19601</v>
      </c>
      <c r="T19" s="125">
        <f>S19/S19</f>
        <v>1</v>
      </c>
      <c r="U19" s="126">
        <f>S19-O19</f>
        <v>-1275</v>
      </c>
      <c r="V19" s="127">
        <f t="shared" si="7"/>
        <v>-6.1074918566775244E-2</v>
      </c>
      <c r="W19" s="128">
        <f>SUM(W6:W18)</f>
        <v>19433</v>
      </c>
      <c r="X19" s="125">
        <f>W19/W19</f>
        <v>1</v>
      </c>
      <c r="Y19" s="126">
        <f>W19-S19</f>
        <v>-168</v>
      </c>
      <c r="Z19" s="127">
        <f t="shared" si="9"/>
        <v>-8.570991275955309E-3</v>
      </c>
    </row>
    <row r="20" spans="1:26">
      <c r="A20" s="171"/>
      <c r="B20" s="171"/>
    </row>
    <row r="21" spans="1:26">
      <c r="A21" s="171"/>
      <c r="B21" s="171"/>
    </row>
    <row r="22" spans="1:26">
      <c r="A22" s="5"/>
      <c r="B22" s="2"/>
    </row>
  </sheetData>
  <mergeCells count="14">
    <mergeCell ref="W4:Z4"/>
    <mergeCell ref="Y5:Z5"/>
    <mergeCell ref="G4:J4"/>
    <mergeCell ref="I5:J5"/>
    <mergeCell ref="A20:B21"/>
    <mergeCell ref="A4:A5"/>
    <mergeCell ref="C4:F4"/>
    <mergeCell ref="E5:F5"/>
    <mergeCell ref="S4:V4"/>
    <mergeCell ref="U5:V5"/>
    <mergeCell ref="O4:R4"/>
    <mergeCell ref="Q5:R5"/>
    <mergeCell ref="K4:N4"/>
    <mergeCell ref="M5:N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D26" sqref="D26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44" customFormat="1" ht="12.75">
      <c r="A3" s="43" t="s">
        <v>85</v>
      </c>
      <c r="C3" s="45"/>
      <c r="D3" s="45"/>
      <c r="E3" s="45"/>
      <c r="F3" s="45"/>
      <c r="G3" s="45"/>
      <c r="H3" s="46"/>
      <c r="I3" s="45"/>
      <c r="J3" s="45"/>
      <c r="K3" s="45"/>
      <c r="N3" s="45"/>
      <c r="O3" s="45"/>
      <c r="P3" s="45"/>
      <c r="Q3" s="45"/>
      <c r="R3" s="45"/>
      <c r="S3" s="45"/>
      <c r="V3" s="47"/>
      <c r="W3" s="47"/>
      <c r="X3" s="47"/>
      <c r="Y3" s="47"/>
      <c r="Z3" s="47"/>
    </row>
    <row r="4" spans="1:29" s="44" customFormat="1" ht="12.75">
      <c r="A4" s="43" t="s">
        <v>150</v>
      </c>
      <c r="B4" s="48"/>
      <c r="C4" s="43"/>
      <c r="D4" s="43"/>
      <c r="E4" s="43"/>
      <c r="F4" s="43"/>
      <c r="G4" s="43"/>
      <c r="H4" s="49"/>
      <c r="V4" s="47"/>
      <c r="W4" s="47"/>
      <c r="X4" s="47"/>
      <c r="Y4" s="47"/>
      <c r="Z4" s="47"/>
    </row>
    <row r="5" spans="1:29" s="8" customFormat="1" ht="12.75">
      <c r="A5" s="31"/>
      <c r="B5" s="7"/>
      <c r="C5" s="31"/>
      <c r="D5" s="31"/>
      <c r="E5" s="31"/>
      <c r="F5" s="31"/>
      <c r="G5" s="31"/>
      <c r="H5" s="36"/>
      <c r="V5" s="30"/>
      <c r="W5" s="30"/>
      <c r="X5" s="30"/>
      <c r="Y5" s="30"/>
      <c r="Z5" s="30"/>
    </row>
    <row r="6" spans="1:29" s="8" customFormat="1" ht="13.5" thickBot="1">
      <c r="A6" s="7"/>
    </row>
    <row r="7" spans="1:29" s="8" customFormat="1">
      <c r="A7" s="139"/>
      <c r="B7" s="181" t="s">
        <v>86</v>
      </c>
      <c r="C7" s="181"/>
      <c r="D7" s="181"/>
      <c r="E7" s="181"/>
      <c r="F7" s="181"/>
      <c r="G7" s="181"/>
      <c r="H7" s="181"/>
      <c r="I7" s="181"/>
      <c r="J7" s="181"/>
      <c r="K7" s="181"/>
      <c r="L7" s="140"/>
      <c r="M7" s="141"/>
      <c r="AC7" s="8" t="s">
        <v>55</v>
      </c>
    </row>
    <row r="8" spans="1:29" s="8" customFormat="1">
      <c r="A8" s="142" t="s">
        <v>87</v>
      </c>
      <c r="B8" s="182" t="s">
        <v>72</v>
      </c>
      <c r="C8" s="182"/>
      <c r="D8" s="182" t="s">
        <v>73</v>
      </c>
      <c r="E8" s="182"/>
      <c r="F8" s="182" t="s">
        <v>74</v>
      </c>
      <c r="G8" s="182"/>
      <c r="H8" s="182" t="s">
        <v>75</v>
      </c>
      <c r="I8" s="182"/>
      <c r="J8" s="182" t="s">
        <v>76</v>
      </c>
      <c r="K8" s="182"/>
      <c r="L8" s="182" t="s">
        <v>30</v>
      </c>
      <c r="M8" s="183"/>
      <c r="AC8" s="8" t="s">
        <v>47</v>
      </c>
    </row>
    <row r="9" spans="1:29" s="8" customFormat="1">
      <c r="A9" s="143"/>
      <c r="B9" s="138" t="s">
        <v>46</v>
      </c>
      <c r="C9" s="138" t="s">
        <v>34</v>
      </c>
      <c r="D9" s="138" t="s">
        <v>46</v>
      </c>
      <c r="E9" s="138" t="s">
        <v>34</v>
      </c>
      <c r="F9" s="138" t="s">
        <v>46</v>
      </c>
      <c r="G9" s="138" t="s">
        <v>34</v>
      </c>
      <c r="H9" s="138" t="s">
        <v>46</v>
      </c>
      <c r="I9" s="138" t="s">
        <v>34</v>
      </c>
      <c r="J9" s="138" t="s">
        <v>46</v>
      </c>
      <c r="K9" s="138" t="s">
        <v>34</v>
      </c>
      <c r="L9" s="138" t="s">
        <v>46</v>
      </c>
      <c r="M9" s="144" t="s">
        <v>34</v>
      </c>
      <c r="AC9" s="32" t="s">
        <v>50</v>
      </c>
    </row>
    <row r="10" spans="1:29" s="8" customFormat="1">
      <c r="A10" s="145" t="s">
        <v>77</v>
      </c>
      <c r="B10" s="201">
        <v>219</v>
      </c>
      <c r="C10" s="87">
        <f>B10/B18</f>
        <v>3.1308077197998573E-2</v>
      </c>
      <c r="D10" s="201">
        <v>156</v>
      </c>
      <c r="E10" s="87">
        <f>D10/D18</f>
        <v>3.7744979433825307E-2</v>
      </c>
      <c r="F10" s="201">
        <v>11</v>
      </c>
      <c r="G10" s="87">
        <f>F10/F18</f>
        <v>1.5341701534170154E-2</v>
      </c>
      <c r="H10" s="201">
        <v>174</v>
      </c>
      <c r="I10" s="87">
        <f>H10/H18</f>
        <v>3.134005763688761E-2</v>
      </c>
      <c r="J10" s="201">
        <v>84</v>
      </c>
      <c r="K10" s="87">
        <f>J10/J18</f>
        <v>4.1257367387033402E-2</v>
      </c>
      <c r="L10" s="88">
        <f t="shared" ref="L10:L18" si="0">B10+D10+F10+H10+J10</f>
        <v>644</v>
      </c>
      <c r="M10" s="56">
        <f>L10/L18</f>
        <v>3.3139504965779859E-2</v>
      </c>
      <c r="AC10" s="8" t="s">
        <v>51</v>
      </c>
    </row>
    <row r="11" spans="1:29" s="8" customFormat="1">
      <c r="A11" s="145" t="s">
        <v>78</v>
      </c>
      <c r="B11" s="201">
        <v>14</v>
      </c>
      <c r="C11" s="87">
        <f>B11/B18</f>
        <v>2.0014295925661185E-3</v>
      </c>
      <c r="D11" s="201">
        <v>15</v>
      </c>
      <c r="E11" s="87">
        <f>D11/D18</f>
        <v>3.6293249455601256E-3</v>
      </c>
      <c r="F11" s="201">
        <v>1</v>
      </c>
      <c r="G11" s="87">
        <f>F11/F18</f>
        <v>1.3947001394700139E-3</v>
      </c>
      <c r="H11" s="201">
        <v>41</v>
      </c>
      <c r="I11" s="87">
        <f>H11/H18</f>
        <v>7.384726224783862E-3</v>
      </c>
      <c r="J11" s="201">
        <v>7</v>
      </c>
      <c r="K11" s="87">
        <f>J11/J18</f>
        <v>3.43811394891945E-3</v>
      </c>
      <c r="L11" s="88">
        <f t="shared" si="0"/>
        <v>78</v>
      </c>
      <c r="M11" s="56">
        <f>L11/L18</f>
        <v>4.0137909741161937E-3</v>
      </c>
    </row>
    <row r="12" spans="1:29" s="8" customFormat="1">
      <c r="A12" s="145" t="s">
        <v>79</v>
      </c>
      <c r="B12" s="201">
        <v>6012</v>
      </c>
      <c r="C12" s="87">
        <f>B12/B18</f>
        <v>0.85947105075053609</v>
      </c>
      <c r="D12" s="201">
        <v>3431</v>
      </c>
      <c r="E12" s="87">
        <f>D12/D18</f>
        <v>0.83014759254778614</v>
      </c>
      <c r="F12" s="201">
        <v>626</v>
      </c>
      <c r="G12" s="87">
        <f>F12/F18</f>
        <v>0.87308228730822868</v>
      </c>
      <c r="H12" s="201">
        <v>4679</v>
      </c>
      <c r="I12" s="87">
        <f>H12/H18</f>
        <v>0.84275936599423629</v>
      </c>
      <c r="J12" s="201">
        <v>1429</v>
      </c>
      <c r="K12" s="87">
        <f>J12/J18</f>
        <v>0.70186640471512773</v>
      </c>
      <c r="L12" s="88">
        <f t="shared" si="0"/>
        <v>16177</v>
      </c>
      <c r="M12" s="56">
        <f>L12/L18</f>
        <v>0.8324499562599702</v>
      </c>
      <c r="AC12" s="8" t="s">
        <v>52</v>
      </c>
    </row>
    <row r="13" spans="1:29" s="8" customFormat="1">
      <c r="A13" s="145" t="s">
        <v>80</v>
      </c>
      <c r="B13" s="201">
        <v>480</v>
      </c>
      <c r="C13" s="87">
        <f>B13/B18</f>
        <v>6.8620443173695492E-2</v>
      </c>
      <c r="D13" s="201">
        <v>382</v>
      </c>
      <c r="E13" s="87">
        <f>D13/D18</f>
        <v>9.2426808613597866E-2</v>
      </c>
      <c r="F13" s="201">
        <v>61</v>
      </c>
      <c r="G13" s="87">
        <f>F13/F18</f>
        <v>8.5076708507670851E-2</v>
      </c>
      <c r="H13" s="201">
        <v>482</v>
      </c>
      <c r="I13" s="87">
        <f>H13/H18</f>
        <v>8.6815561959654175E-2</v>
      </c>
      <c r="J13" s="201">
        <v>222</v>
      </c>
      <c r="K13" s="87">
        <f>J13/J18</f>
        <v>0.10903732809430255</v>
      </c>
      <c r="L13" s="88">
        <f t="shared" si="0"/>
        <v>1627</v>
      </c>
      <c r="M13" s="56">
        <f>L13/L18</f>
        <v>8.3723563011372404E-2</v>
      </c>
      <c r="AC13" s="8" t="s">
        <v>53</v>
      </c>
    </row>
    <row r="14" spans="1:29" s="8" customFormat="1">
      <c r="A14" s="145" t="s">
        <v>81</v>
      </c>
      <c r="B14" s="201">
        <v>5</v>
      </c>
      <c r="C14" s="87">
        <f>B14/B18</f>
        <v>7.1479628305932811E-4</v>
      </c>
      <c r="D14" s="201">
        <v>18</v>
      </c>
      <c r="E14" s="87">
        <f>D14/D18</f>
        <v>4.3551899346721511E-3</v>
      </c>
      <c r="F14" s="201">
        <v>5</v>
      </c>
      <c r="G14" s="87">
        <f>F14/F18</f>
        <v>6.9735006973500697E-3</v>
      </c>
      <c r="H14" s="201">
        <v>54</v>
      </c>
      <c r="I14" s="87">
        <f>H14/H18</f>
        <v>9.7262247838616721E-3</v>
      </c>
      <c r="J14" s="201">
        <v>108</v>
      </c>
      <c r="K14" s="87">
        <f>J14/J18</f>
        <v>5.304518664047151E-2</v>
      </c>
      <c r="L14" s="88">
        <f t="shared" si="0"/>
        <v>190</v>
      </c>
      <c r="M14" s="56">
        <f>L14/L18</f>
        <v>9.7771831420779085E-3</v>
      </c>
    </row>
    <row r="15" spans="1:29" s="8" customFormat="1">
      <c r="A15" s="145" t="s">
        <v>82</v>
      </c>
      <c r="B15" s="201">
        <v>3</v>
      </c>
      <c r="C15" s="87">
        <f>B15/B18</f>
        <v>4.2887776983559683E-4</v>
      </c>
      <c r="D15" s="201">
        <v>1</v>
      </c>
      <c r="E15" s="87">
        <f>D15/D18</f>
        <v>2.4195499637067505E-4</v>
      </c>
      <c r="F15" s="201"/>
      <c r="G15" s="87">
        <f>F15/F18</f>
        <v>0</v>
      </c>
      <c r="H15" s="201">
        <v>3</v>
      </c>
      <c r="I15" s="87">
        <f>H15/H18</f>
        <v>5.4034582132564846E-4</v>
      </c>
      <c r="J15" s="201">
        <v>4</v>
      </c>
      <c r="K15" s="87">
        <f>J15/J18</f>
        <v>1.9646365422396855E-3</v>
      </c>
      <c r="L15" s="88">
        <f t="shared" si="0"/>
        <v>11</v>
      </c>
      <c r="M15" s="56">
        <f>L15/L18</f>
        <v>5.6604744506766845E-4</v>
      </c>
    </row>
    <row r="16" spans="1:29" s="8" customFormat="1">
      <c r="A16" s="145" t="s">
        <v>83</v>
      </c>
      <c r="B16" s="201">
        <v>239</v>
      </c>
      <c r="C16" s="87">
        <f>B16/B18</f>
        <v>3.4167262330235884E-2</v>
      </c>
      <c r="D16" s="201">
        <v>104</v>
      </c>
      <c r="E16" s="87">
        <f>D16/D18</f>
        <v>2.5163319622550206E-2</v>
      </c>
      <c r="F16" s="201">
        <v>6</v>
      </c>
      <c r="G16" s="87">
        <f>F16/F18</f>
        <v>8.368200836820083E-3</v>
      </c>
      <c r="H16" s="201">
        <v>93</v>
      </c>
      <c r="I16" s="87">
        <f>H16/H18</f>
        <v>1.67507204610951E-2</v>
      </c>
      <c r="J16" s="201">
        <v>154</v>
      </c>
      <c r="K16" s="87">
        <f>J16/J18</f>
        <v>7.5638506876227904E-2</v>
      </c>
      <c r="L16" s="88">
        <f t="shared" si="0"/>
        <v>596</v>
      </c>
      <c r="M16" s="56">
        <f>L16/L18</f>
        <v>3.0669479750939123E-2</v>
      </c>
    </row>
    <row r="17" spans="1:29" s="8" customFormat="1">
      <c r="A17" s="145" t="s">
        <v>84</v>
      </c>
      <c r="B17" s="201">
        <v>23</v>
      </c>
      <c r="C17" s="87">
        <f>B17/B18</f>
        <v>3.288062902072909E-3</v>
      </c>
      <c r="D17" s="201">
        <v>26</v>
      </c>
      <c r="E17" s="87">
        <f>D17/D18</f>
        <v>6.2908299056375514E-3</v>
      </c>
      <c r="F17" s="201">
        <v>7</v>
      </c>
      <c r="G17" s="87">
        <f>F17/F18</f>
        <v>9.7629009762900971E-3</v>
      </c>
      <c r="H17" s="201">
        <v>26</v>
      </c>
      <c r="I17" s="87">
        <f>H17/H18</f>
        <v>4.6829971181556193E-3</v>
      </c>
      <c r="J17" s="201">
        <v>28</v>
      </c>
      <c r="K17" s="87">
        <f>J17/J18</f>
        <v>1.37524557956778E-2</v>
      </c>
      <c r="L17" s="88">
        <f t="shared" si="0"/>
        <v>110</v>
      </c>
      <c r="M17" s="56">
        <f>L17/L18</f>
        <v>5.6604744506766839E-3</v>
      </c>
      <c r="AC17" s="8" t="s">
        <v>54</v>
      </c>
    </row>
    <row r="18" spans="1:29" s="50" customFormat="1" ht="15.75" thickBot="1">
      <c r="A18" s="146" t="s">
        <v>14</v>
      </c>
      <c r="B18" s="147">
        <f>SUM(B10:B17)</f>
        <v>6995</v>
      </c>
      <c r="C18" s="148">
        <f>B18/B18</f>
        <v>1</v>
      </c>
      <c r="D18" s="147">
        <f>SUM(D10:D17)</f>
        <v>4133</v>
      </c>
      <c r="E18" s="148">
        <f>D18/D18</f>
        <v>1</v>
      </c>
      <c r="F18" s="147">
        <f>SUM(F10:F17)</f>
        <v>717</v>
      </c>
      <c r="G18" s="148">
        <f>F18/F18</f>
        <v>1</v>
      </c>
      <c r="H18" s="147">
        <f>SUM(H10:H17)</f>
        <v>5552</v>
      </c>
      <c r="I18" s="148">
        <f>H18/H18</f>
        <v>1</v>
      </c>
      <c r="J18" s="147">
        <f>SUM(J10:J17)</f>
        <v>2036</v>
      </c>
      <c r="K18" s="148">
        <f>J18/J18</f>
        <v>1</v>
      </c>
      <c r="L18" s="147">
        <f t="shared" si="0"/>
        <v>19433</v>
      </c>
      <c r="M18" s="149">
        <f>L18/L18</f>
        <v>1</v>
      </c>
    </row>
    <row r="19" spans="1:29" ht="23.25" customHeight="1">
      <c r="A19" s="137"/>
    </row>
  </sheetData>
  <mergeCells count="7">
    <mergeCell ref="B7:K7"/>
    <mergeCell ref="B8:C8"/>
    <mergeCell ref="D8:E8"/>
    <mergeCell ref="L8:M8"/>
    <mergeCell ref="F8:G8"/>
    <mergeCell ref="H8:I8"/>
    <mergeCell ref="J8:K8"/>
  </mergeCells>
  <phoneticPr fontId="3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zoomScaleNormal="100" workbookViewId="0">
      <selection activeCell="L40" sqref="L40"/>
    </sheetView>
  </sheetViews>
  <sheetFormatPr defaultRowHeight="15"/>
  <cols>
    <col min="1" max="1" width="0.7109375" customWidth="1"/>
    <col min="2" max="2" width="8.5703125" style="51" customWidth="1"/>
    <col min="3" max="3" width="5.85546875" style="51" customWidth="1"/>
    <col min="4" max="4" width="7" style="51" customWidth="1"/>
    <col min="5" max="5" width="6" style="51" customWidth="1"/>
    <col min="6" max="6" width="7.5703125" style="51" customWidth="1"/>
    <col min="7" max="7" width="5.28515625" style="51" customWidth="1"/>
    <col min="8" max="8" width="7.42578125" style="51" customWidth="1"/>
    <col min="9" max="9" width="6" style="51" customWidth="1"/>
    <col min="10" max="10" width="6.5703125" style="51" customWidth="1"/>
    <col min="11" max="11" width="6" style="51" customWidth="1"/>
    <col min="12" max="12" width="6.5703125" style="51" customWidth="1"/>
    <col min="13" max="13" width="6.85546875" style="51" customWidth="1"/>
    <col min="14" max="14" width="7.28515625" style="51" customWidth="1"/>
    <col min="15" max="15" width="7" style="51" customWidth="1"/>
    <col min="16" max="16" width="7.140625" customWidth="1"/>
    <col min="17" max="17" width="8" customWidth="1"/>
  </cols>
  <sheetData>
    <row r="1" spans="1:30" ht="5.25" customHeight="1"/>
    <row r="2" spans="1:30" s="44" customFormat="1" ht="12.75">
      <c r="B2" s="43" t="s">
        <v>88</v>
      </c>
      <c r="C2" s="45"/>
      <c r="D2" s="45"/>
      <c r="E2" s="45"/>
      <c r="F2" s="45"/>
      <c r="I2" s="45"/>
      <c r="J2" s="45"/>
      <c r="K2" s="45"/>
      <c r="L2" s="45"/>
      <c r="M2" s="45"/>
      <c r="N2" s="46"/>
      <c r="O2" s="45"/>
      <c r="R2" s="45"/>
      <c r="S2" s="45"/>
      <c r="T2" s="45"/>
      <c r="U2" s="45"/>
      <c r="V2" s="45"/>
      <c r="W2" s="45"/>
      <c r="Z2" s="47"/>
      <c r="AA2" s="47"/>
      <c r="AB2" s="47"/>
      <c r="AC2" s="47"/>
      <c r="AD2" s="47"/>
    </row>
    <row r="3" spans="1:30" s="44" customFormat="1" ht="13.5" thickBot="1">
      <c r="B3" s="43" t="s">
        <v>151</v>
      </c>
      <c r="C3" s="43"/>
      <c r="D3" s="43"/>
      <c r="E3" s="43"/>
      <c r="F3" s="43"/>
      <c r="G3" s="48"/>
      <c r="H3" s="48"/>
      <c r="I3" s="43"/>
      <c r="J3" s="43"/>
      <c r="K3" s="43"/>
      <c r="L3" s="43"/>
      <c r="M3" s="43"/>
      <c r="N3" s="49"/>
      <c r="Z3" s="47"/>
      <c r="AA3" s="47"/>
      <c r="AB3" s="47"/>
      <c r="AC3" s="47"/>
      <c r="AD3" s="47"/>
    </row>
    <row r="4" spans="1:30">
      <c r="B4" s="91"/>
      <c r="C4" s="184" t="s">
        <v>72</v>
      </c>
      <c r="D4" s="184"/>
      <c r="E4" s="184" t="s">
        <v>73</v>
      </c>
      <c r="F4" s="184"/>
      <c r="G4" s="184" t="s">
        <v>74</v>
      </c>
      <c r="H4" s="184"/>
      <c r="I4" s="184" t="s">
        <v>75</v>
      </c>
      <c r="J4" s="184"/>
      <c r="K4" s="184" t="s">
        <v>76</v>
      </c>
      <c r="L4" s="184"/>
      <c r="M4" s="184" t="s">
        <v>30</v>
      </c>
      <c r="N4" s="185"/>
    </row>
    <row r="5" spans="1:30">
      <c r="B5" s="92"/>
      <c r="C5" s="89" t="s">
        <v>89</v>
      </c>
      <c r="D5" s="89" t="s">
        <v>34</v>
      </c>
      <c r="E5" s="89" t="s">
        <v>89</v>
      </c>
      <c r="F5" s="89" t="s">
        <v>34</v>
      </c>
      <c r="G5" s="89" t="s">
        <v>89</v>
      </c>
      <c r="H5" s="89" t="s">
        <v>34</v>
      </c>
      <c r="I5" s="89" t="s">
        <v>89</v>
      </c>
      <c r="J5" s="89" t="s">
        <v>34</v>
      </c>
      <c r="K5" s="89" t="s">
        <v>89</v>
      </c>
      <c r="L5" s="89" t="s">
        <v>34</v>
      </c>
      <c r="M5" s="89" t="s">
        <v>89</v>
      </c>
      <c r="N5" s="93" t="s">
        <v>34</v>
      </c>
    </row>
    <row r="6" spans="1:30">
      <c r="A6" s="52"/>
      <c r="B6" s="156" t="s">
        <v>94</v>
      </c>
      <c r="C6" s="39">
        <v>1</v>
      </c>
      <c r="D6" s="79">
        <f>C6/$C$48</f>
        <v>2.0833333333333333E-3</v>
      </c>
      <c r="E6" s="39"/>
      <c r="F6" s="79"/>
      <c r="G6" s="39"/>
      <c r="H6" s="79"/>
      <c r="I6" s="39"/>
      <c r="J6" s="79"/>
      <c r="K6" s="39"/>
      <c r="L6" s="79"/>
      <c r="M6" s="90">
        <f>SUM(C6,E6,G6,I6,K6)</f>
        <v>1</v>
      </c>
      <c r="N6" s="94">
        <f t="shared" ref="N6:N47" si="0">M6/$M$48</f>
        <v>6.1462814996926854E-4</v>
      </c>
      <c r="O6" s="15"/>
    </row>
    <row r="7" spans="1:30">
      <c r="A7" s="52"/>
      <c r="B7" s="156" t="s">
        <v>95</v>
      </c>
      <c r="C7" s="39"/>
      <c r="D7" s="79"/>
      <c r="E7" s="39">
        <v>1</v>
      </c>
      <c r="F7" s="79">
        <f>E7/$E$48</f>
        <v>2.617801047120419E-3</v>
      </c>
      <c r="G7" s="39"/>
      <c r="H7" s="79"/>
      <c r="I7" s="39"/>
      <c r="J7" s="79"/>
      <c r="K7" s="39">
        <v>1</v>
      </c>
      <c r="L7" s="79">
        <f>K7/$K$48</f>
        <v>4.5045045045045045E-3</v>
      </c>
      <c r="M7" s="90">
        <f t="shared" ref="M7:M47" si="1">SUM(C7,E7,G7,I7,K7)</f>
        <v>2</v>
      </c>
      <c r="N7" s="94">
        <f t="shared" si="0"/>
        <v>1.2292562999385371E-3</v>
      </c>
      <c r="O7" s="15"/>
    </row>
    <row r="8" spans="1:30">
      <c r="A8" s="52"/>
      <c r="B8" s="156" t="s">
        <v>152</v>
      </c>
      <c r="C8" s="39"/>
      <c r="D8" s="79"/>
      <c r="E8" s="39"/>
      <c r="F8" s="79"/>
      <c r="G8" s="39"/>
      <c r="H8" s="79">
        <f>G8/$G$48</f>
        <v>0</v>
      </c>
      <c r="I8" s="39"/>
      <c r="J8" s="79"/>
      <c r="K8" s="39">
        <v>1</v>
      </c>
      <c r="L8" s="79">
        <f>K8/$K$48</f>
        <v>4.5045045045045045E-3</v>
      </c>
      <c r="M8" s="90">
        <f t="shared" si="1"/>
        <v>1</v>
      </c>
      <c r="N8" s="94">
        <f t="shared" si="0"/>
        <v>6.1462814996926854E-4</v>
      </c>
      <c r="O8" s="15"/>
    </row>
    <row r="9" spans="1:30">
      <c r="A9" s="52"/>
      <c r="B9" s="156" t="s">
        <v>96</v>
      </c>
      <c r="C9" s="39">
        <v>120</v>
      </c>
      <c r="D9" s="79">
        <f t="shared" ref="D8:D9" si="2">C9/$C$48</f>
        <v>0.25</v>
      </c>
      <c r="E9" s="39">
        <v>87</v>
      </c>
      <c r="F9" s="79">
        <f t="shared" ref="F9:F47" si="3">E9/$E$48</f>
        <v>0.22774869109947643</v>
      </c>
      <c r="G9" s="39">
        <v>14</v>
      </c>
      <c r="H9" s="79">
        <f t="shared" ref="H9:H44" si="4">G9/$G$48</f>
        <v>0.22950819672131148</v>
      </c>
      <c r="I9" s="39">
        <v>109</v>
      </c>
      <c r="J9" s="79">
        <f t="shared" ref="J7:J42" si="5">I9/$I$48</f>
        <v>0.22614107883817428</v>
      </c>
      <c r="K9" s="39">
        <v>57</v>
      </c>
      <c r="L9" s="79">
        <f t="shared" ref="L9:L41" si="6">K9/$K$48</f>
        <v>0.25675675675675674</v>
      </c>
      <c r="M9" s="90">
        <f t="shared" si="1"/>
        <v>387</v>
      </c>
      <c r="N9" s="94">
        <f t="shared" si="0"/>
        <v>0.23786109403810696</v>
      </c>
      <c r="O9" s="15"/>
    </row>
    <row r="10" spans="1:30">
      <c r="A10" s="52"/>
      <c r="B10" s="156" t="s">
        <v>97</v>
      </c>
      <c r="C10" s="39">
        <v>1</v>
      </c>
      <c r="D10" s="79">
        <f>C10/$C$48</f>
        <v>2.0833333333333333E-3</v>
      </c>
      <c r="E10" s="39"/>
      <c r="F10" s="79"/>
      <c r="G10" s="39"/>
      <c r="H10" s="79"/>
      <c r="I10" s="39"/>
      <c r="J10" s="79"/>
      <c r="K10" s="39"/>
      <c r="L10" s="79"/>
      <c r="M10" s="90">
        <f t="shared" si="1"/>
        <v>1</v>
      </c>
      <c r="N10" s="94">
        <f t="shared" si="0"/>
        <v>6.1462814996926854E-4</v>
      </c>
      <c r="O10" s="15"/>
    </row>
    <row r="11" spans="1:30">
      <c r="A11" s="52"/>
      <c r="B11" s="156" t="s">
        <v>153</v>
      </c>
      <c r="C11" s="39"/>
      <c r="D11" s="79"/>
      <c r="E11" s="39"/>
      <c r="F11" s="79"/>
      <c r="G11" s="39"/>
      <c r="H11" s="79"/>
      <c r="I11" s="39">
        <v>1</v>
      </c>
      <c r="J11" s="79">
        <f t="shared" si="5"/>
        <v>2.0746887966804979E-3</v>
      </c>
      <c r="K11" s="39"/>
      <c r="L11" s="79"/>
      <c r="M11" s="90">
        <f t="shared" si="1"/>
        <v>1</v>
      </c>
      <c r="N11" s="94">
        <f t="shared" si="0"/>
        <v>6.1462814996926854E-4</v>
      </c>
      <c r="O11" s="15"/>
    </row>
    <row r="12" spans="1:30">
      <c r="A12" s="52"/>
      <c r="B12" s="156" t="s">
        <v>98</v>
      </c>
      <c r="C12" s="39">
        <v>8</v>
      </c>
      <c r="D12" s="79">
        <f>C12/$C$48</f>
        <v>1.6666666666666666E-2</v>
      </c>
      <c r="E12" s="39">
        <v>5</v>
      </c>
      <c r="F12" s="79">
        <f t="shared" si="3"/>
        <v>1.3089005235602094E-2</v>
      </c>
      <c r="G12" s="39">
        <v>1</v>
      </c>
      <c r="H12" s="79">
        <f t="shared" si="4"/>
        <v>1.6393442622950821E-2</v>
      </c>
      <c r="I12" s="39">
        <v>15</v>
      </c>
      <c r="J12" s="79">
        <f t="shared" si="5"/>
        <v>3.1120331950207469E-2</v>
      </c>
      <c r="K12" s="39">
        <v>3</v>
      </c>
      <c r="L12" s="79">
        <f t="shared" si="6"/>
        <v>1.3513513513513514E-2</v>
      </c>
      <c r="M12" s="90">
        <f t="shared" si="1"/>
        <v>32</v>
      </c>
      <c r="N12" s="94">
        <f t="shared" si="0"/>
        <v>1.9668100799016593E-2</v>
      </c>
      <c r="O12" s="15"/>
    </row>
    <row r="13" spans="1:30">
      <c r="A13" s="52"/>
      <c r="B13" s="156" t="s">
        <v>99</v>
      </c>
      <c r="C13" s="39">
        <v>4</v>
      </c>
      <c r="D13" s="79">
        <f t="shared" ref="D13:D14" si="7">C13/$C$48</f>
        <v>8.3333333333333332E-3</v>
      </c>
      <c r="E13" s="39">
        <v>1</v>
      </c>
      <c r="F13" s="79">
        <f t="shared" si="3"/>
        <v>2.617801047120419E-3</v>
      </c>
      <c r="G13" s="39">
        <v>1</v>
      </c>
      <c r="H13" s="79">
        <f t="shared" si="4"/>
        <v>1.6393442622950821E-2</v>
      </c>
      <c r="I13" s="39">
        <v>6</v>
      </c>
      <c r="J13" s="79">
        <f t="shared" si="5"/>
        <v>1.2448132780082987E-2</v>
      </c>
      <c r="K13" s="39">
        <v>2</v>
      </c>
      <c r="L13" s="79">
        <f t="shared" si="6"/>
        <v>9.0090090090090089E-3</v>
      </c>
      <c r="M13" s="90">
        <f t="shared" si="1"/>
        <v>14</v>
      </c>
      <c r="N13" s="94">
        <f t="shared" si="0"/>
        <v>8.6047940995697611E-3</v>
      </c>
      <c r="O13" s="15"/>
    </row>
    <row r="14" spans="1:30">
      <c r="A14" s="52"/>
      <c r="B14" s="156" t="s">
        <v>100</v>
      </c>
      <c r="C14" s="39">
        <v>1</v>
      </c>
      <c r="D14" s="79">
        <f t="shared" si="7"/>
        <v>2.0833333333333333E-3</v>
      </c>
      <c r="E14" s="39"/>
      <c r="F14" s="79"/>
      <c r="G14" s="39"/>
      <c r="H14" s="79"/>
      <c r="I14" s="39"/>
      <c r="J14" s="79"/>
      <c r="K14" s="39">
        <v>1</v>
      </c>
      <c r="L14" s="79">
        <f t="shared" si="6"/>
        <v>4.5045045045045045E-3</v>
      </c>
      <c r="M14" s="90">
        <f t="shared" si="1"/>
        <v>2</v>
      </c>
      <c r="N14" s="94">
        <f t="shared" si="0"/>
        <v>1.2292562999385371E-3</v>
      </c>
      <c r="O14" s="15"/>
    </row>
    <row r="15" spans="1:30">
      <c r="A15" s="52"/>
      <c r="B15" s="156" t="s">
        <v>101</v>
      </c>
      <c r="C15" s="39"/>
      <c r="D15" s="79"/>
      <c r="E15" s="39">
        <v>1</v>
      </c>
      <c r="F15" s="79">
        <f t="shared" si="3"/>
        <v>2.617801047120419E-3</v>
      </c>
      <c r="G15" s="39"/>
      <c r="H15" s="79"/>
      <c r="I15" s="39">
        <v>3</v>
      </c>
      <c r="J15" s="79">
        <f t="shared" si="5"/>
        <v>6.2240663900414933E-3</v>
      </c>
      <c r="K15" s="39">
        <v>1</v>
      </c>
      <c r="L15" s="79">
        <f t="shared" si="6"/>
        <v>4.5045045045045045E-3</v>
      </c>
      <c r="M15" s="90">
        <f t="shared" si="1"/>
        <v>5</v>
      </c>
      <c r="N15" s="94">
        <f t="shared" si="0"/>
        <v>3.0731407498463428E-3</v>
      </c>
      <c r="O15" s="15"/>
    </row>
    <row r="16" spans="1:30">
      <c r="A16" s="52"/>
      <c r="B16" s="156" t="s">
        <v>102</v>
      </c>
      <c r="C16" s="39"/>
      <c r="D16" s="79"/>
      <c r="E16" s="39">
        <v>1</v>
      </c>
      <c r="F16" s="79">
        <f t="shared" si="3"/>
        <v>2.617801047120419E-3</v>
      </c>
      <c r="G16" s="39"/>
      <c r="H16" s="79"/>
      <c r="I16" s="39">
        <v>3</v>
      </c>
      <c r="J16" s="79">
        <f t="shared" si="5"/>
        <v>6.2240663900414933E-3</v>
      </c>
      <c r="K16" s="39">
        <v>1</v>
      </c>
      <c r="L16" s="79">
        <f t="shared" si="6"/>
        <v>4.5045045045045045E-3</v>
      </c>
      <c r="M16" s="90">
        <f t="shared" si="1"/>
        <v>5</v>
      </c>
      <c r="N16" s="94">
        <f t="shared" si="0"/>
        <v>3.0731407498463428E-3</v>
      </c>
      <c r="O16" s="15"/>
    </row>
    <row r="17" spans="1:15">
      <c r="A17" s="52"/>
      <c r="B17" s="156" t="s">
        <v>103</v>
      </c>
      <c r="C17" s="39">
        <v>5</v>
      </c>
      <c r="D17" s="79">
        <f t="shared" ref="D15:D47" si="8">C17/$C$48</f>
        <v>1.0416666666666666E-2</v>
      </c>
      <c r="E17" s="39">
        <v>1</v>
      </c>
      <c r="F17" s="79">
        <f t="shared" si="3"/>
        <v>2.617801047120419E-3</v>
      </c>
      <c r="G17" s="39"/>
      <c r="H17" s="79"/>
      <c r="I17" s="39"/>
      <c r="J17" s="79"/>
      <c r="K17" s="39"/>
      <c r="L17" s="79"/>
      <c r="M17" s="90">
        <f t="shared" si="1"/>
        <v>6</v>
      </c>
      <c r="N17" s="94">
        <f t="shared" si="0"/>
        <v>3.6877688998156115E-3</v>
      </c>
      <c r="O17" s="15"/>
    </row>
    <row r="18" spans="1:15">
      <c r="A18" s="52"/>
      <c r="B18" s="156" t="s">
        <v>104</v>
      </c>
      <c r="C18" s="39"/>
      <c r="D18" s="79"/>
      <c r="E18" s="39"/>
      <c r="F18" s="79"/>
      <c r="G18" s="39"/>
      <c r="H18" s="79"/>
      <c r="I18" s="39">
        <v>1</v>
      </c>
      <c r="J18" s="79">
        <f t="shared" si="5"/>
        <v>2.0746887966804979E-3</v>
      </c>
      <c r="K18" s="39"/>
      <c r="L18" s="79"/>
      <c r="M18" s="90">
        <f t="shared" si="1"/>
        <v>1</v>
      </c>
      <c r="N18" s="94">
        <f t="shared" si="0"/>
        <v>6.1462814996926854E-4</v>
      </c>
      <c r="O18" s="15"/>
    </row>
    <row r="19" spans="1:15">
      <c r="A19" s="52"/>
      <c r="B19" s="156" t="s">
        <v>105</v>
      </c>
      <c r="C19" s="39">
        <v>19</v>
      </c>
      <c r="D19" s="79">
        <f t="shared" si="8"/>
        <v>3.9583333333333331E-2</v>
      </c>
      <c r="E19" s="39">
        <v>58</v>
      </c>
      <c r="F19" s="79">
        <f t="shared" si="3"/>
        <v>0.15183246073298429</v>
      </c>
      <c r="G19" s="39">
        <v>13</v>
      </c>
      <c r="H19" s="79">
        <f t="shared" si="4"/>
        <v>0.21311475409836064</v>
      </c>
      <c r="I19" s="39">
        <v>54</v>
      </c>
      <c r="J19" s="79">
        <f t="shared" si="5"/>
        <v>0.11203319502074689</v>
      </c>
      <c r="K19" s="39">
        <v>32</v>
      </c>
      <c r="L19" s="79">
        <f t="shared" si="6"/>
        <v>0.14414414414414414</v>
      </c>
      <c r="M19" s="90">
        <f t="shared" si="1"/>
        <v>176</v>
      </c>
      <c r="N19" s="94">
        <f t="shared" si="0"/>
        <v>0.10817455439459127</v>
      </c>
      <c r="O19" s="15"/>
    </row>
    <row r="20" spans="1:15">
      <c r="A20" s="52"/>
      <c r="B20" s="156" t="s">
        <v>106</v>
      </c>
      <c r="C20" s="39">
        <v>6</v>
      </c>
      <c r="D20" s="79">
        <f t="shared" si="8"/>
        <v>1.2500000000000001E-2</v>
      </c>
      <c r="E20" s="39"/>
      <c r="F20" s="79"/>
      <c r="G20" s="39"/>
      <c r="H20" s="79"/>
      <c r="I20" s="39">
        <v>1</v>
      </c>
      <c r="J20" s="79">
        <f t="shared" si="5"/>
        <v>2.0746887966804979E-3</v>
      </c>
      <c r="K20" s="39">
        <v>1</v>
      </c>
      <c r="L20" s="79">
        <f t="shared" si="6"/>
        <v>4.5045045045045045E-3</v>
      </c>
      <c r="M20" s="90">
        <f t="shared" si="1"/>
        <v>8</v>
      </c>
      <c r="N20" s="94">
        <f t="shared" si="0"/>
        <v>4.9170251997541483E-3</v>
      </c>
      <c r="O20" s="15"/>
    </row>
    <row r="21" spans="1:15">
      <c r="A21" s="52"/>
      <c r="B21" s="156" t="s">
        <v>107</v>
      </c>
      <c r="C21" s="39">
        <v>3</v>
      </c>
      <c r="D21" s="79">
        <f t="shared" si="8"/>
        <v>6.2500000000000003E-3</v>
      </c>
      <c r="E21" s="39">
        <v>3</v>
      </c>
      <c r="F21" s="79">
        <f t="shared" si="3"/>
        <v>7.8534031413612562E-3</v>
      </c>
      <c r="G21" s="39"/>
      <c r="H21" s="79"/>
      <c r="I21" s="39">
        <v>8</v>
      </c>
      <c r="J21" s="79">
        <f t="shared" si="5"/>
        <v>1.6597510373443983E-2</v>
      </c>
      <c r="K21" s="39">
        <v>2</v>
      </c>
      <c r="L21" s="79">
        <f t="shared" si="6"/>
        <v>9.0090090090090089E-3</v>
      </c>
      <c r="M21" s="90">
        <f t="shared" si="1"/>
        <v>16</v>
      </c>
      <c r="N21" s="94">
        <f t="shared" si="0"/>
        <v>9.8340503995082967E-3</v>
      </c>
      <c r="O21" s="15"/>
    </row>
    <row r="22" spans="1:15">
      <c r="A22" s="52"/>
      <c r="B22" s="156" t="s">
        <v>108</v>
      </c>
      <c r="C22" s="39">
        <v>158</v>
      </c>
      <c r="D22" s="79">
        <f t="shared" si="8"/>
        <v>0.32916666666666666</v>
      </c>
      <c r="E22" s="39">
        <v>93</v>
      </c>
      <c r="F22" s="79">
        <f t="shared" si="3"/>
        <v>0.24345549738219896</v>
      </c>
      <c r="G22" s="39">
        <v>8</v>
      </c>
      <c r="H22" s="79">
        <f t="shared" si="4"/>
        <v>0.13114754098360656</v>
      </c>
      <c r="I22" s="39">
        <v>111</v>
      </c>
      <c r="J22" s="79">
        <f t="shared" si="5"/>
        <v>0.23029045643153526</v>
      </c>
      <c r="K22" s="39">
        <v>57</v>
      </c>
      <c r="L22" s="79">
        <f t="shared" si="6"/>
        <v>0.25675675675675674</v>
      </c>
      <c r="M22" s="90">
        <f t="shared" si="1"/>
        <v>427</v>
      </c>
      <c r="N22" s="94">
        <f t="shared" si="0"/>
        <v>0.26244622003687768</v>
      </c>
      <c r="O22" s="15"/>
    </row>
    <row r="23" spans="1:15">
      <c r="A23" s="52"/>
      <c r="B23" s="156" t="s">
        <v>109</v>
      </c>
      <c r="C23" s="39">
        <v>2</v>
      </c>
      <c r="D23" s="79">
        <f t="shared" si="8"/>
        <v>4.1666666666666666E-3</v>
      </c>
      <c r="E23" s="39">
        <v>2</v>
      </c>
      <c r="F23" s="79">
        <f t="shared" si="3"/>
        <v>5.235602094240838E-3</v>
      </c>
      <c r="G23" s="39"/>
      <c r="H23" s="79"/>
      <c r="I23" s="39">
        <v>7</v>
      </c>
      <c r="J23" s="79">
        <f t="shared" si="5"/>
        <v>1.4522821576763486E-2</v>
      </c>
      <c r="K23" s="39">
        <v>1</v>
      </c>
      <c r="L23" s="79">
        <f t="shared" si="6"/>
        <v>4.5045045045045045E-3</v>
      </c>
      <c r="M23" s="90">
        <f t="shared" si="1"/>
        <v>12</v>
      </c>
      <c r="N23" s="94">
        <f t="shared" si="0"/>
        <v>7.3755377996312229E-3</v>
      </c>
      <c r="O23" s="15"/>
    </row>
    <row r="24" spans="1:15">
      <c r="A24" s="52"/>
      <c r="B24" s="156" t="s">
        <v>110</v>
      </c>
      <c r="C24" s="39"/>
      <c r="D24" s="79"/>
      <c r="E24" s="39">
        <v>1</v>
      </c>
      <c r="F24" s="79">
        <f t="shared" si="3"/>
        <v>2.617801047120419E-3</v>
      </c>
      <c r="G24" s="39">
        <v>1</v>
      </c>
      <c r="H24" s="79">
        <f t="shared" si="4"/>
        <v>1.6393442622950821E-2</v>
      </c>
      <c r="I24" s="39">
        <v>1</v>
      </c>
      <c r="J24" s="79">
        <f t="shared" si="5"/>
        <v>2.0746887966804979E-3</v>
      </c>
      <c r="K24" s="39">
        <v>1</v>
      </c>
      <c r="L24" s="79">
        <f t="shared" si="6"/>
        <v>4.5045045045045045E-3</v>
      </c>
      <c r="M24" s="90">
        <f t="shared" si="1"/>
        <v>4</v>
      </c>
      <c r="N24" s="94">
        <f t="shared" si="0"/>
        <v>2.4585125998770742E-3</v>
      </c>
      <c r="O24" s="15"/>
    </row>
    <row r="25" spans="1:15">
      <c r="A25" s="52"/>
      <c r="B25" s="156" t="s">
        <v>111</v>
      </c>
      <c r="C25" s="39"/>
      <c r="D25" s="79"/>
      <c r="E25" s="39">
        <v>2</v>
      </c>
      <c r="F25" s="79">
        <f t="shared" si="3"/>
        <v>5.235602094240838E-3</v>
      </c>
      <c r="G25" s="39"/>
      <c r="H25" s="79"/>
      <c r="I25" s="39">
        <v>2</v>
      </c>
      <c r="J25" s="79">
        <f t="shared" si="5"/>
        <v>4.1493775933609959E-3</v>
      </c>
      <c r="K25" s="39"/>
      <c r="L25" s="79"/>
      <c r="M25" s="90">
        <f t="shared" si="1"/>
        <v>4</v>
      </c>
      <c r="N25" s="94">
        <f t="shared" si="0"/>
        <v>2.4585125998770742E-3</v>
      </c>
      <c r="O25" s="15"/>
    </row>
    <row r="26" spans="1:15">
      <c r="A26" s="52"/>
      <c r="B26" s="156" t="s">
        <v>140</v>
      </c>
      <c r="C26" s="39"/>
      <c r="D26" s="79"/>
      <c r="E26" s="39"/>
      <c r="F26" s="79"/>
      <c r="G26" s="39"/>
      <c r="H26" s="79"/>
      <c r="I26" s="39">
        <v>1</v>
      </c>
      <c r="J26" s="79">
        <f t="shared" si="5"/>
        <v>2.0746887966804979E-3</v>
      </c>
      <c r="K26" s="39"/>
      <c r="L26" s="79"/>
      <c r="M26" s="90">
        <f t="shared" si="1"/>
        <v>1</v>
      </c>
      <c r="N26" s="94">
        <f t="shared" si="0"/>
        <v>6.1462814996926854E-4</v>
      </c>
      <c r="O26" s="15"/>
    </row>
    <row r="27" spans="1:15">
      <c r="A27" s="52"/>
      <c r="B27" s="156" t="s">
        <v>112</v>
      </c>
      <c r="C27" s="39">
        <v>11</v>
      </c>
      <c r="D27" s="79">
        <f t="shared" si="8"/>
        <v>2.2916666666666665E-2</v>
      </c>
      <c r="E27" s="39">
        <v>3</v>
      </c>
      <c r="F27" s="79">
        <f t="shared" si="3"/>
        <v>7.8534031413612562E-3</v>
      </c>
      <c r="G27" s="39"/>
      <c r="H27" s="79"/>
      <c r="I27" s="39">
        <v>9</v>
      </c>
      <c r="J27" s="79">
        <f t="shared" si="5"/>
        <v>1.8672199170124481E-2</v>
      </c>
      <c r="K27" s="39">
        <v>3</v>
      </c>
      <c r="L27" s="79">
        <f t="shared" si="6"/>
        <v>1.3513513513513514E-2</v>
      </c>
      <c r="M27" s="90">
        <f t="shared" si="1"/>
        <v>26</v>
      </c>
      <c r="N27" s="94">
        <f t="shared" si="0"/>
        <v>1.5980331899200985E-2</v>
      </c>
      <c r="O27" s="15"/>
    </row>
    <row r="28" spans="1:15">
      <c r="A28" s="52"/>
      <c r="B28" s="156" t="s">
        <v>135</v>
      </c>
      <c r="C28" s="39"/>
      <c r="D28" s="79"/>
      <c r="E28" s="39"/>
      <c r="F28" s="79"/>
      <c r="G28" s="39"/>
      <c r="H28" s="79"/>
      <c r="I28" s="39">
        <v>1</v>
      </c>
      <c r="J28" s="79">
        <f t="shared" si="5"/>
        <v>2.0746887966804979E-3</v>
      </c>
      <c r="K28" s="39"/>
      <c r="L28" s="79"/>
      <c r="M28" s="90">
        <f t="shared" si="1"/>
        <v>1</v>
      </c>
      <c r="N28" s="94">
        <f t="shared" si="0"/>
        <v>6.1462814996926854E-4</v>
      </c>
      <c r="O28" s="15"/>
    </row>
    <row r="29" spans="1:15">
      <c r="A29" s="52"/>
      <c r="B29" s="156" t="s">
        <v>113</v>
      </c>
      <c r="C29" s="39">
        <v>4</v>
      </c>
      <c r="D29" s="79">
        <f t="shared" si="8"/>
        <v>8.3333333333333332E-3</v>
      </c>
      <c r="E29" s="39">
        <v>4</v>
      </c>
      <c r="F29" s="79">
        <f t="shared" si="3"/>
        <v>1.0471204188481676E-2</v>
      </c>
      <c r="G29" s="39"/>
      <c r="H29" s="79"/>
      <c r="I29" s="39">
        <v>7</v>
      </c>
      <c r="J29" s="79">
        <f t="shared" si="5"/>
        <v>1.4522821576763486E-2</v>
      </c>
      <c r="K29" s="39">
        <v>2</v>
      </c>
      <c r="L29" s="79">
        <f t="shared" si="6"/>
        <v>9.0090090090090089E-3</v>
      </c>
      <c r="M29" s="90">
        <f t="shared" si="1"/>
        <v>17</v>
      </c>
      <c r="N29" s="94">
        <f t="shared" si="0"/>
        <v>1.0448678549477565E-2</v>
      </c>
      <c r="O29" s="15"/>
    </row>
    <row r="30" spans="1:15">
      <c r="A30" s="52"/>
      <c r="B30" s="156" t="s">
        <v>154</v>
      </c>
      <c r="C30" s="39"/>
      <c r="D30" s="79"/>
      <c r="E30" s="39"/>
      <c r="F30" s="79"/>
      <c r="G30" s="39"/>
      <c r="H30" s="79"/>
      <c r="I30" s="39"/>
      <c r="J30" s="79"/>
      <c r="K30" s="39">
        <v>1</v>
      </c>
      <c r="L30" s="79">
        <f t="shared" si="6"/>
        <v>4.5045045045045045E-3</v>
      </c>
      <c r="M30" s="90">
        <f t="shared" si="1"/>
        <v>1</v>
      </c>
      <c r="N30" s="94">
        <f t="shared" si="0"/>
        <v>6.1462814996926854E-4</v>
      </c>
      <c r="O30" s="15"/>
    </row>
    <row r="31" spans="1:15">
      <c r="A31" s="52"/>
      <c r="B31" s="156" t="s">
        <v>114</v>
      </c>
      <c r="C31" s="39">
        <v>1</v>
      </c>
      <c r="D31" s="79">
        <f t="shared" si="8"/>
        <v>2.0833333333333333E-3</v>
      </c>
      <c r="E31" s="39"/>
      <c r="F31" s="79"/>
      <c r="G31" s="39"/>
      <c r="H31" s="79"/>
      <c r="I31" s="39"/>
      <c r="J31" s="79"/>
      <c r="K31" s="39"/>
      <c r="L31" s="79"/>
      <c r="M31" s="90">
        <f t="shared" si="1"/>
        <v>1</v>
      </c>
      <c r="N31" s="94">
        <f t="shared" si="0"/>
        <v>6.1462814996926854E-4</v>
      </c>
      <c r="O31" s="15"/>
    </row>
    <row r="32" spans="1:15">
      <c r="A32" s="52"/>
      <c r="B32" s="156" t="s">
        <v>115</v>
      </c>
      <c r="C32" s="39"/>
      <c r="D32" s="79"/>
      <c r="E32" s="39"/>
      <c r="F32" s="79"/>
      <c r="G32" s="39"/>
      <c r="H32" s="79"/>
      <c r="I32" s="39"/>
      <c r="J32" s="79"/>
      <c r="K32" s="39">
        <v>1</v>
      </c>
      <c r="L32" s="79">
        <f t="shared" si="6"/>
        <v>4.5045045045045045E-3</v>
      </c>
      <c r="M32" s="90">
        <f t="shared" si="1"/>
        <v>1</v>
      </c>
      <c r="N32" s="94">
        <f t="shared" si="0"/>
        <v>6.1462814996926854E-4</v>
      </c>
      <c r="O32" s="15"/>
    </row>
    <row r="33" spans="1:15">
      <c r="A33" s="52"/>
      <c r="B33" s="156" t="s">
        <v>116</v>
      </c>
      <c r="C33" s="39">
        <v>1</v>
      </c>
      <c r="D33" s="79">
        <f t="shared" si="8"/>
        <v>2.0833333333333333E-3</v>
      </c>
      <c r="E33" s="39">
        <v>1</v>
      </c>
      <c r="F33" s="79">
        <f t="shared" si="3"/>
        <v>2.617801047120419E-3</v>
      </c>
      <c r="G33" s="39"/>
      <c r="H33" s="79"/>
      <c r="I33" s="39"/>
      <c r="J33" s="79"/>
      <c r="K33" s="39"/>
      <c r="L33" s="79"/>
      <c r="M33" s="90">
        <f t="shared" si="1"/>
        <v>2</v>
      </c>
      <c r="N33" s="94">
        <f t="shared" si="0"/>
        <v>1.2292562999385371E-3</v>
      </c>
      <c r="O33" s="15"/>
    </row>
    <row r="34" spans="1:15">
      <c r="A34" s="52"/>
      <c r="B34" s="156" t="s">
        <v>117</v>
      </c>
      <c r="C34" s="39">
        <v>9</v>
      </c>
      <c r="D34" s="79">
        <f t="shared" si="8"/>
        <v>1.8749999999999999E-2</v>
      </c>
      <c r="E34" s="39">
        <v>14</v>
      </c>
      <c r="F34" s="79">
        <f t="shared" si="3"/>
        <v>3.6649214659685861E-2</v>
      </c>
      <c r="G34" s="39">
        <v>8</v>
      </c>
      <c r="H34" s="79">
        <f t="shared" si="4"/>
        <v>0.13114754098360656</v>
      </c>
      <c r="I34" s="39">
        <v>34</v>
      </c>
      <c r="J34" s="79">
        <f t="shared" si="5"/>
        <v>7.0539419087136929E-2</v>
      </c>
      <c r="K34" s="39">
        <v>11</v>
      </c>
      <c r="L34" s="79">
        <f t="shared" si="6"/>
        <v>4.954954954954955E-2</v>
      </c>
      <c r="M34" s="90">
        <f t="shared" si="1"/>
        <v>76</v>
      </c>
      <c r="N34" s="94">
        <f t="shared" si="0"/>
        <v>4.671173939766441E-2</v>
      </c>
      <c r="O34" s="15"/>
    </row>
    <row r="35" spans="1:15">
      <c r="A35" s="52"/>
      <c r="B35" s="156" t="s">
        <v>145</v>
      </c>
      <c r="C35" s="39">
        <v>1</v>
      </c>
      <c r="D35" s="79">
        <f t="shared" si="8"/>
        <v>2.0833333333333333E-3</v>
      </c>
      <c r="E35" s="39"/>
      <c r="F35" s="79"/>
      <c r="G35" s="39"/>
      <c r="H35" s="79"/>
      <c r="I35" s="39">
        <v>1</v>
      </c>
      <c r="J35" s="79">
        <f t="shared" si="5"/>
        <v>2.0746887966804979E-3</v>
      </c>
      <c r="K35" s="39"/>
      <c r="L35" s="79"/>
      <c r="M35" s="90">
        <f t="shared" si="1"/>
        <v>2</v>
      </c>
      <c r="N35" s="94">
        <f t="shared" si="0"/>
        <v>1.2292562999385371E-3</v>
      </c>
      <c r="O35" s="15"/>
    </row>
    <row r="36" spans="1:15">
      <c r="A36" s="52"/>
      <c r="B36" s="156" t="s">
        <v>118</v>
      </c>
      <c r="C36" s="39">
        <v>113</v>
      </c>
      <c r="D36" s="79">
        <f t="shared" si="8"/>
        <v>0.23541666666666666</v>
      </c>
      <c r="E36" s="39">
        <v>88</v>
      </c>
      <c r="F36" s="79">
        <f t="shared" si="3"/>
        <v>0.23036649214659685</v>
      </c>
      <c r="G36" s="39">
        <v>11</v>
      </c>
      <c r="H36" s="79">
        <f t="shared" si="4"/>
        <v>0.18032786885245902</v>
      </c>
      <c r="I36" s="39">
        <v>96</v>
      </c>
      <c r="J36" s="79">
        <f t="shared" si="5"/>
        <v>0.19917012448132779</v>
      </c>
      <c r="K36" s="39">
        <v>39</v>
      </c>
      <c r="L36" s="79">
        <f t="shared" si="6"/>
        <v>0.17567567567567569</v>
      </c>
      <c r="M36" s="90">
        <f t="shared" si="1"/>
        <v>347</v>
      </c>
      <c r="N36" s="94">
        <f t="shared" si="0"/>
        <v>0.21327596803933621</v>
      </c>
      <c r="O36" s="15"/>
    </row>
    <row r="37" spans="1:15">
      <c r="A37" s="52" t="s">
        <v>128</v>
      </c>
      <c r="B37" s="156" t="s">
        <v>128</v>
      </c>
      <c r="C37" s="39">
        <v>1</v>
      </c>
      <c r="D37" s="79">
        <f t="shared" si="8"/>
        <v>2.0833333333333333E-3</v>
      </c>
      <c r="E37" s="39"/>
      <c r="F37" s="79"/>
      <c r="G37" s="39"/>
      <c r="H37" s="79"/>
      <c r="I37" s="39"/>
      <c r="J37" s="79">
        <f t="shared" si="5"/>
        <v>0</v>
      </c>
      <c r="K37" s="39"/>
      <c r="L37" s="79"/>
      <c r="M37" s="90">
        <f t="shared" si="1"/>
        <v>1</v>
      </c>
      <c r="N37" s="94">
        <f t="shared" si="0"/>
        <v>6.1462814996926854E-4</v>
      </c>
      <c r="O37" s="15"/>
    </row>
    <row r="38" spans="1:15">
      <c r="A38" s="52"/>
      <c r="B38" s="156" t="s">
        <v>119</v>
      </c>
      <c r="C38" s="39">
        <v>1</v>
      </c>
      <c r="D38" s="79">
        <f t="shared" si="8"/>
        <v>2.0833333333333333E-3</v>
      </c>
      <c r="E38" s="39"/>
      <c r="F38" s="79"/>
      <c r="G38" s="39"/>
      <c r="H38" s="79"/>
      <c r="I38" s="39"/>
      <c r="J38" s="79">
        <f t="shared" si="5"/>
        <v>0</v>
      </c>
      <c r="K38" s="39"/>
      <c r="L38" s="79"/>
      <c r="M38" s="90">
        <f t="shared" si="1"/>
        <v>1</v>
      </c>
      <c r="N38" s="94">
        <f t="shared" si="0"/>
        <v>6.1462814996926854E-4</v>
      </c>
      <c r="O38" s="15"/>
    </row>
    <row r="39" spans="1:15">
      <c r="A39" s="52"/>
      <c r="B39" s="156" t="s">
        <v>120</v>
      </c>
      <c r="C39" s="39">
        <v>2</v>
      </c>
      <c r="D39" s="79">
        <f t="shared" si="8"/>
        <v>4.1666666666666666E-3</v>
      </c>
      <c r="E39" s="39"/>
      <c r="F39" s="79"/>
      <c r="G39" s="39"/>
      <c r="H39" s="79"/>
      <c r="I39" s="39"/>
      <c r="J39" s="79">
        <f t="shared" si="5"/>
        <v>0</v>
      </c>
      <c r="K39" s="39">
        <v>1</v>
      </c>
      <c r="L39" s="79">
        <f t="shared" si="6"/>
        <v>4.5045045045045045E-3</v>
      </c>
      <c r="M39" s="90">
        <f t="shared" si="1"/>
        <v>3</v>
      </c>
      <c r="N39" s="94">
        <f t="shared" si="0"/>
        <v>1.8438844499078057E-3</v>
      </c>
      <c r="O39" s="15"/>
    </row>
    <row r="40" spans="1:15">
      <c r="A40" s="52"/>
      <c r="B40" s="156" t="s">
        <v>121</v>
      </c>
      <c r="C40" s="39"/>
      <c r="D40" s="79"/>
      <c r="E40" s="39">
        <v>3</v>
      </c>
      <c r="F40" s="79">
        <f t="shared" si="3"/>
        <v>7.8534031413612562E-3</v>
      </c>
      <c r="G40" s="39"/>
      <c r="H40" s="79"/>
      <c r="I40" s="39"/>
      <c r="J40" s="79">
        <f t="shared" si="5"/>
        <v>0</v>
      </c>
      <c r="K40" s="39"/>
      <c r="L40" s="79"/>
      <c r="M40" s="90">
        <f t="shared" si="1"/>
        <v>3</v>
      </c>
      <c r="N40" s="94">
        <f t="shared" si="0"/>
        <v>1.8438844499078057E-3</v>
      </c>
      <c r="O40" s="15"/>
    </row>
    <row r="41" spans="1:15">
      <c r="A41" s="52"/>
      <c r="B41" s="156" t="s">
        <v>122</v>
      </c>
      <c r="C41" s="39">
        <v>6</v>
      </c>
      <c r="D41" s="79">
        <f t="shared" si="8"/>
        <v>1.2500000000000001E-2</v>
      </c>
      <c r="E41" s="39">
        <v>7</v>
      </c>
      <c r="F41" s="79">
        <f t="shared" si="3"/>
        <v>1.832460732984293E-2</v>
      </c>
      <c r="G41" s="39">
        <v>3</v>
      </c>
      <c r="H41" s="79">
        <f t="shared" si="4"/>
        <v>4.9180327868852458E-2</v>
      </c>
      <c r="I41" s="39">
        <v>10</v>
      </c>
      <c r="J41" s="79">
        <f t="shared" si="5"/>
        <v>2.0746887966804978E-2</v>
      </c>
      <c r="K41" s="39">
        <v>3</v>
      </c>
      <c r="L41" s="79">
        <f t="shared" si="6"/>
        <v>1.3513513513513514E-2</v>
      </c>
      <c r="M41" s="90">
        <f t="shared" si="1"/>
        <v>29</v>
      </c>
      <c r="N41" s="94">
        <f t="shared" si="0"/>
        <v>1.7824216349108791E-2</v>
      </c>
      <c r="O41" s="15"/>
    </row>
    <row r="42" spans="1:15">
      <c r="A42" s="52"/>
      <c r="B42" s="156" t="s">
        <v>138</v>
      </c>
      <c r="C42" s="39"/>
      <c r="D42" s="79"/>
      <c r="E42" s="39"/>
      <c r="F42" s="79"/>
      <c r="G42" s="39"/>
      <c r="H42" s="79"/>
      <c r="I42" s="39">
        <v>1</v>
      </c>
      <c r="J42" s="79">
        <f t="shared" si="5"/>
        <v>2.0746887966804979E-3</v>
      </c>
      <c r="K42" s="39"/>
      <c r="L42" s="79"/>
      <c r="M42" s="90">
        <f t="shared" si="1"/>
        <v>1</v>
      </c>
      <c r="N42" s="94">
        <f t="shared" si="0"/>
        <v>6.1462814996926854E-4</v>
      </c>
      <c r="O42" s="15"/>
    </row>
    <row r="43" spans="1:15">
      <c r="A43" s="52"/>
      <c r="B43" s="156" t="s">
        <v>141</v>
      </c>
      <c r="C43" s="39">
        <v>1</v>
      </c>
      <c r="D43" s="79">
        <f t="shared" si="8"/>
        <v>2.0833333333333333E-3</v>
      </c>
      <c r="E43" s="39"/>
      <c r="F43" s="79"/>
      <c r="G43" s="39"/>
      <c r="H43" s="79"/>
      <c r="I43" s="39"/>
      <c r="J43" s="79"/>
      <c r="K43" s="39"/>
      <c r="L43" s="79"/>
      <c r="M43" s="90">
        <f t="shared" si="1"/>
        <v>1</v>
      </c>
      <c r="N43" s="94">
        <f t="shared" si="0"/>
        <v>6.1462814996926854E-4</v>
      </c>
      <c r="O43" s="15"/>
    </row>
    <row r="44" spans="1:15">
      <c r="A44" s="52"/>
      <c r="B44" s="156" t="s">
        <v>123</v>
      </c>
      <c r="C44" s="39"/>
      <c r="D44" s="79"/>
      <c r="E44" s="39">
        <v>4</v>
      </c>
      <c r="F44" s="79">
        <f t="shared" si="3"/>
        <v>1.0471204188481676E-2</v>
      </c>
      <c r="G44" s="39">
        <v>1</v>
      </c>
      <c r="H44" s="79">
        <f t="shared" si="4"/>
        <v>1.6393442622950821E-2</v>
      </c>
      <c r="I44" s="39"/>
      <c r="J44" s="79"/>
      <c r="K44" s="39"/>
      <c r="L44" s="79"/>
      <c r="M44" s="90">
        <f t="shared" si="1"/>
        <v>5</v>
      </c>
      <c r="N44" s="94">
        <f t="shared" si="0"/>
        <v>3.0731407498463428E-3</v>
      </c>
      <c r="O44" s="15"/>
    </row>
    <row r="45" spans="1:15">
      <c r="A45" s="52"/>
      <c r="B45" s="156" t="s">
        <v>124</v>
      </c>
      <c r="C45" s="39"/>
      <c r="D45" s="79"/>
      <c r="E45" s="39">
        <v>1</v>
      </c>
      <c r="F45" s="79">
        <f t="shared" si="3"/>
        <v>2.617801047120419E-3</v>
      </c>
      <c r="G45" s="39"/>
      <c r="H45" s="79"/>
      <c r="I45" s="39"/>
      <c r="J45" s="79"/>
      <c r="K45" s="39"/>
      <c r="L45" s="79"/>
      <c r="M45" s="90">
        <f t="shared" si="1"/>
        <v>1</v>
      </c>
      <c r="N45" s="94">
        <f t="shared" si="0"/>
        <v>6.1462814996926854E-4</v>
      </c>
      <c r="O45" s="15"/>
    </row>
    <row r="46" spans="1:15">
      <c r="A46" s="52"/>
      <c r="B46" s="156" t="s">
        <v>125</v>
      </c>
      <c r="C46" s="39"/>
      <c r="D46" s="79"/>
      <c r="E46" s="39">
        <v>1</v>
      </c>
      <c r="F46" s="79">
        <f t="shared" si="3"/>
        <v>2.617801047120419E-3</v>
      </c>
      <c r="G46" s="39"/>
      <c r="H46" s="79"/>
      <c r="I46" s="39"/>
      <c r="J46" s="79"/>
      <c r="K46" s="39"/>
      <c r="L46" s="79"/>
      <c r="M46" s="90">
        <f t="shared" si="1"/>
        <v>1</v>
      </c>
      <c r="N46" s="94">
        <f t="shared" si="0"/>
        <v>6.1462814996926854E-4</v>
      </c>
      <c r="O46" s="15"/>
    </row>
    <row r="47" spans="1:15">
      <c r="A47" s="52"/>
      <c r="B47" s="156" t="s">
        <v>126</v>
      </c>
      <c r="C47" s="39">
        <v>1</v>
      </c>
      <c r="D47" s="79">
        <f t="shared" si="8"/>
        <v>2.0833333333333333E-3</v>
      </c>
      <c r="E47" s="39"/>
      <c r="F47" s="79"/>
      <c r="G47" s="39"/>
      <c r="H47" s="79"/>
      <c r="I47" s="39"/>
      <c r="J47" s="79"/>
      <c r="K47" s="39"/>
      <c r="L47" s="79"/>
      <c r="M47" s="90">
        <f t="shared" si="1"/>
        <v>1</v>
      </c>
      <c r="N47" s="94">
        <f t="shared" si="0"/>
        <v>6.1462814996926854E-4</v>
      </c>
      <c r="O47" s="15"/>
    </row>
    <row r="48" spans="1:15" ht="15.75" thickBot="1">
      <c r="A48" s="52"/>
      <c r="B48" s="95" t="s">
        <v>92</v>
      </c>
      <c r="C48" s="96">
        <f>SUM(C6:C47)</f>
        <v>480</v>
      </c>
      <c r="D48" s="97">
        <f>C48/C48</f>
        <v>1</v>
      </c>
      <c r="E48" s="96">
        <f>SUM(E6:E47)</f>
        <v>382</v>
      </c>
      <c r="F48" s="97">
        <f>E48/E48</f>
        <v>1</v>
      </c>
      <c r="G48" s="96">
        <f>SUM(G6:G47)</f>
        <v>61</v>
      </c>
      <c r="H48" s="97">
        <f>G48/G48</f>
        <v>1</v>
      </c>
      <c r="I48" s="96">
        <f>SUM(I6:I47)</f>
        <v>482</v>
      </c>
      <c r="J48" s="97">
        <f>I48/I48</f>
        <v>1</v>
      </c>
      <c r="K48" s="96">
        <f>SUM(K6:K47)</f>
        <v>222</v>
      </c>
      <c r="L48" s="97">
        <f>K48/K48</f>
        <v>1</v>
      </c>
      <c r="M48" s="96">
        <f>SUM(M6:M47)</f>
        <v>1627</v>
      </c>
      <c r="N48" s="98">
        <f>M48/M48</f>
        <v>1</v>
      </c>
      <c r="O48" s="15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</sheetData>
  <mergeCells count="6">
    <mergeCell ref="M4:N4"/>
    <mergeCell ref="C4:D4"/>
    <mergeCell ref="E4:F4"/>
    <mergeCell ref="G4:H4"/>
    <mergeCell ref="I4:J4"/>
    <mergeCell ref="K4:L4"/>
  </mergeCells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2015-08-11T07:18:43Z</cp:lastPrinted>
  <dcterms:created xsi:type="dcterms:W3CDTF">2010-12-15T07:52:14Z</dcterms:created>
  <dcterms:modified xsi:type="dcterms:W3CDTF">2015-08-11T07:22:50Z</dcterms:modified>
</cp:coreProperties>
</file>